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inarts.sharepoint.com/sites/CorneliusArtsCommunityCenterInc/Shared Documents/Board/Board of Directors Meetings/Presentations, ED Reports, Board Emails/2022/2022.11/Pre Reads/"/>
    </mc:Choice>
  </mc:AlternateContent>
  <xr:revisionPtr revIDLastSave="0" documentId="8_{16548D89-3EF5-4A11-A9B2-328025B78EF9}" xr6:coauthVersionLast="47" xr6:coauthVersionMax="47" xr10:uidLastSave="{00000000-0000-0000-0000-000000000000}"/>
  <bookViews>
    <workbookView xWindow="-98" yWindow="-98" windowWidth="28996" windowHeight="15796" activeTab="1" xr2:uid="{6CA01FBD-F151-4462-BF80-3CBE661306F5}"/>
  </bookViews>
  <sheets>
    <sheet name="Revenue Summary" sheetId="4" r:id="rId1"/>
    <sheet name="22.23 Concert Series" sheetId="1" r:id="rId2"/>
    <sheet name="22.23 Class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" i="4"/>
  <c r="W4" i="4"/>
  <c r="U4" i="4"/>
  <c r="X17" i="4" l="1"/>
  <c r="J3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" i="4"/>
  <c r="I3" i="4"/>
  <c r="I4" i="4"/>
  <c r="H5" i="4"/>
  <c r="H6" i="4"/>
  <c r="I6" i="4" s="1"/>
  <c r="H7" i="4"/>
  <c r="I7" i="4" s="1"/>
  <c r="H8" i="4"/>
  <c r="I8" i="4" s="1"/>
  <c r="H9" i="4"/>
  <c r="I9" i="4" s="1"/>
  <c r="H10" i="4"/>
  <c r="I10" i="4" s="1"/>
  <c r="H11" i="4"/>
  <c r="I11" i="4" s="1"/>
  <c r="H12" i="4"/>
  <c r="I12" i="4" s="1"/>
  <c r="H13" i="4"/>
  <c r="I13" i="4" s="1"/>
  <c r="H14" i="4"/>
  <c r="I14" i="4" s="1"/>
  <c r="H15" i="4"/>
  <c r="I15" i="4" s="1"/>
  <c r="H16" i="4"/>
  <c r="I16" i="4" s="1"/>
  <c r="H17" i="4"/>
  <c r="I17" i="4" s="1"/>
  <c r="H18" i="4"/>
  <c r="I18" i="4" s="1"/>
  <c r="H19" i="4"/>
  <c r="H20" i="4"/>
  <c r="I20" i="4" s="1"/>
  <c r="H21" i="4"/>
  <c r="I21" i="4" s="1"/>
  <c r="H22" i="4"/>
  <c r="I22" i="4" s="1"/>
  <c r="H23" i="4"/>
  <c r="I23" i="4" s="1"/>
  <c r="H24" i="4"/>
  <c r="I24" i="4" s="1"/>
  <c r="H2" i="4"/>
  <c r="I2" i="4" s="1"/>
  <c r="W5" i="4"/>
  <c r="W6" i="4"/>
  <c r="W7" i="4"/>
  <c r="W8" i="4"/>
  <c r="W9" i="4"/>
  <c r="W10" i="4"/>
  <c r="W11" i="4"/>
  <c r="W12" i="4"/>
  <c r="W13" i="4"/>
  <c r="W14" i="4"/>
  <c r="W15" i="4"/>
  <c r="W16" i="4"/>
  <c r="W3" i="4"/>
  <c r="W2" i="4"/>
  <c r="U16" i="4"/>
  <c r="V16" i="4" s="1"/>
  <c r="U15" i="4"/>
  <c r="V15" i="4" s="1"/>
  <c r="U14" i="4"/>
  <c r="V14" i="4" s="1"/>
  <c r="U13" i="4"/>
  <c r="V13" i="4" s="1"/>
  <c r="U12" i="4"/>
  <c r="V12" i="4" s="1"/>
  <c r="U11" i="4"/>
  <c r="V11" i="4" s="1"/>
  <c r="U10" i="4"/>
  <c r="V10" i="4" s="1"/>
  <c r="U9" i="4"/>
  <c r="V9" i="4" s="1"/>
  <c r="U8" i="4"/>
  <c r="V8" i="4" s="1"/>
  <c r="U7" i="4"/>
  <c r="V7" i="4" s="1"/>
  <c r="U6" i="4"/>
  <c r="V6" i="4" s="1"/>
  <c r="U5" i="4"/>
  <c r="V5" i="4" s="1"/>
  <c r="V4" i="4"/>
  <c r="U3" i="4"/>
  <c r="V3" i="4" s="1"/>
  <c r="U2" i="4"/>
  <c r="V2" i="4" s="1"/>
  <c r="T17" i="4"/>
  <c r="S17" i="4"/>
  <c r="R17" i="4"/>
  <c r="Q17" i="4"/>
  <c r="G25" i="4"/>
  <c r="F25" i="4" s="1"/>
  <c r="I19" i="4"/>
  <c r="I5" i="4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D26" i="3"/>
  <c r="D25" i="3"/>
  <c r="D24" i="3"/>
  <c r="D23" i="3"/>
  <c r="L17" i="3"/>
  <c r="W17" i="4" s="1"/>
  <c r="W18" i="4" s="1"/>
  <c r="G17" i="3"/>
  <c r="H17" i="3"/>
  <c r="I17" i="3"/>
  <c r="J17" i="3"/>
  <c r="U17" i="4" s="1"/>
  <c r="F17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J7" i="3"/>
  <c r="AJ6" i="3"/>
  <c r="AJ5" i="3"/>
  <c r="AJ4" i="3"/>
  <c r="AJ3" i="3"/>
  <c r="AJ2" i="3"/>
  <c r="Y17" i="3"/>
  <c r="W17" i="3"/>
  <c r="V17" i="3"/>
  <c r="U17" i="3"/>
  <c r="T17" i="3"/>
  <c r="S17" i="3"/>
  <c r="X16" i="3"/>
  <c r="X15" i="3"/>
  <c r="X14" i="3"/>
  <c r="X13" i="3"/>
  <c r="X12" i="3"/>
  <c r="X11" i="3"/>
  <c r="X10" i="3"/>
  <c r="X9" i="3"/>
  <c r="X8" i="3"/>
  <c r="X7" i="3"/>
  <c r="X6" i="3"/>
  <c r="X5" i="3"/>
  <c r="X4" i="3"/>
  <c r="X3" i="3"/>
  <c r="X2" i="3"/>
  <c r="D33" i="3" l="1"/>
  <c r="V17" i="4"/>
  <c r="D25" i="4"/>
  <c r="E25" i="4"/>
  <c r="K17" i="3"/>
  <c r="X17" i="3"/>
  <c r="K3" i="3" l="1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2" i="3"/>
  <c r="I25" i="1" l="1"/>
  <c r="J25" i="4" s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C50" i="1" l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2" i="1"/>
  <c r="C31" i="1"/>
  <c r="C30" i="1"/>
  <c r="C29" i="1"/>
  <c r="C28" i="1"/>
  <c r="G25" i="1"/>
  <c r="F25" i="1"/>
  <c r="E25" i="1" s="1"/>
  <c r="H25" i="1" l="1"/>
  <c r="H25" i="4"/>
  <c r="I25" i="4" s="1"/>
  <c r="C25" i="1"/>
  <c r="D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arich</author>
  </authors>
  <commentList>
    <comment ref="D2" authorId="0" shapeId="0" xr:uid="{ED0D4E09-473B-4560-9B42-1D0A669D1E9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Q2" authorId="0" shapeId="0" xr:uid="{9ACE5E2B-43BF-43F0-AE5F-577FB663D4D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R2" authorId="0" shapeId="0" xr:uid="{DB132DF1-2F50-4CEB-9630-A392500A8AD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2" authorId="0" shapeId="0" xr:uid="{079A5A3E-EA69-4D1B-957D-B09641582F9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2" authorId="0" shapeId="0" xr:uid="{54402DB1-ED8C-40DA-A025-DB21312F59A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D3" authorId="0" shapeId="0" xr:uid="{564D548E-C946-4356-ADFF-99CC80EB1C8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3" authorId="0" shapeId="0" xr:uid="{623D6BC6-6A3B-4858-9A15-3457EE01642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10/7/22</t>
        </r>
      </text>
    </comment>
    <comment ref="Q3" authorId="0" shapeId="0" xr:uid="{1D12CB66-E143-497C-8377-AB92914530F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R3" authorId="0" shapeId="0" xr:uid="{7C39A8B1-DBFA-40C3-86EE-15E2A61DD6C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3" authorId="0" shapeId="0" xr:uid="{C733B0D9-69EF-48DC-BDB7-5D3A1182ADE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3" authorId="0" shapeId="0" xr:uid="{5D067C56-9056-4157-8976-E651B6A5184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D4" authorId="0" shapeId="0" xr:uid="{E098001A-031B-4AC0-9DFE-706898DB531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4" authorId="0" shapeId="0" xr:uid="{ADCA2151-B90B-4480-B6D6-44FA721AB72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4" authorId="0" shapeId="0" xr:uid="{51FFB3B3-0F26-4E71-ABD2-65F6CEC84B5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4" authorId="0" shapeId="0" xr:uid="{3ED718F2-1C56-4BBB-80C5-7EE8F38E6D1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10/27/22</t>
        </r>
      </text>
    </comment>
    <comment ref="Q4" authorId="0" shapeId="0" xr:uid="{2AAC10A9-8261-43D3-AD47-067FA587F5D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R4" authorId="0" shapeId="0" xr:uid="{F41FE2B6-50F7-45C3-9B02-50A90651444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4" authorId="0" shapeId="0" xr:uid="{8A30C067-B4C0-47AE-BA96-F2B727868B0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4" authorId="0" shapeId="0" xr:uid="{D939203B-5052-4538-AD1D-42E0934E674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D5" authorId="0" shapeId="0" xr:uid="{99A3BDC1-0264-4D41-A3B3-D7AD9326542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5" authorId="0" shapeId="0" xr:uid="{5BE4EF75-E7C4-4C95-A487-C2A5EC7C8D1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10/7/22</t>
        </r>
      </text>
    </comment>
    <comment ref="Q5" authorId="0" shapeId="0" xr:uid="{CA6219A3-8318-4B93-BD91-593ABA9D165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R5" authorId="0" shapeId="0" xr:uid="{7EEC3E13-459A-4C4B-B62E-C927A93980E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5" authorId="0" shapeId="0" xr:uid="{210BF5D4-FC8B-4C62-A61E-BC8B0D89169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T5" authorId="0" shapeId="0" xr:uid="{53DA0665-EF90-4F81-A9AB-3CA04001BB1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D6" authorId="0" shapeId="0" xr:uid="{4D35647D-E3CB-419D-AC82-C2E84AE1619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Q6" authorId="0" shapeId="0" xr:uid="{EEA6B440-2FED-4D40-9890-88CB9484587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R6" authorId="0" shapeId="0" xr:uid="{9A93BB25-4029-4B4C-80A9-14650F07255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S6" authorId="0" shapeId="0" xr:uid="{E721A2CE-044D-45D4-A2BA-CBBF2427BDD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10/24/22</t>
        </r>
      </text>
    </comment>
    <comment ref="D7" authorId="0" shapeId="0" xr:uid="{3F4B1289-2D89-4176-9400-FA91719067D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Q7" authorId="0" shapeId="0" xr:uid="{D1B8F844-33D3-4058-85C6-2E519C81859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R7" authorId="0" shapeId="0" xr:uid="{3BC2FD4D-2162-4949-8ECE-9816FB716DD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7" authorId="0" shapeId="0" xr:uid="{C1BD6155-F36A-40F7-B7C2-4A0833B8908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7" authorId="0" shapeId="0" xr:uid="{5EC12DE3-8777-494E-AB6F-5EA100D3F32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Q8" authorId="0" shapeId="0" xr:uid="{67AEAF58-B167-41CB-8C3B-E377E12BBA1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R8" authorId="0" shapeId="0" xr:uid="{7C0EF0BE-4D56-48ED-AC94-D5027BE5A92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S8" authorId="0" shapeId="0" xr:uid="{08CEDC9F-156C-4C56-A01E-4DFF1181959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T8" authorId="0" shapeId="0" xr:uid="{0C023A78-647C-421D-89E4-E67FD01A9F0E}">
      <text>
        <r>
          <rPr>
            <b/>
            <sz val="9"/>
            <color indexed="81"/>
            <rFont val="Tahoma"/>
            <charset val="1"/>
          </rPr>
          <t>arich:</t>
        </r>
        <r>
          <rPr>
            <sz val="9"/>
            <color indexed="81"/>
            <rFont val="Tahoma"/>
            <charset val="1"/>
          </rPr>
          <t xml:space="preserve">
11/10/22</t>
        </r>
      </text>
    </comment>
    <comment ref="D9" authorId="0" shapeId="0" xr:uid="{D714E98E-F0F7-40F2-8369-EB265E93428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Q9" authorId="0" shapeId="0" xr:uid="{69FC7913-B8F9-43C3-BC1A-346A777FDB9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R9" authorId="0" shapeId="0" xr:uid="{E1C5E541-7F17-4CEE-98D5-B329356F586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S9" authorId="0" shapeId="0" xr:uid="{1619878E-BA54-461A-8F7A-4C56A12AA0A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T9" authorId="0" shapeId="0" xr:uid="{76569723-DF8B-47E7-BB78-00E6C08972D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D10" authorId="0" shapeId="0" xr:uid="{5DA31269-7E15-4B63-8236-7563B351E9F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10" authorId="0" shapeId="0" xr:uid="{997B6003-5693-4822-AC23-C3110598753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10/7/22</t>
        </r>
      </text>
    </comment>
    <comment ref="Q10" authorId="0" shapeId="0" xr:uid="{311F5DE8-77B7-4659-9544-364BE5A9EDB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R10" authorId="0" shapeId="0" xr:uid="{F1F6F07B-C627-4F49-A241-5545F852347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10" authorId="0" shapeId="0" xr:uid="{BF6973AB-F605-450A-9CD3-E2EE4ADA7A7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10" authorId="0" shapeId="0" xr:uid="{A3A3CB52-DE93-46E1-A5ED-037310E184D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D11" authorId="0" shapeId="0" xr:uid="{D301E972-033C-4DF4-BC81-4279B025FD5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Q11" authorId="0" shapeId="0" xr:uid="{3B84FC57-5A66-43F9-B09A-DE6C16D23D5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R11" authorId="0" shapeId="0" xr:uid="{C3E1E627-6811-4D5A-8F98-07EA6CB01A7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11" authorId="0" shapeId="0" xr:uid="{FFA7A541-69E3-4EF6-B205-8C47E904D48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11" authorId="0" shapeId="0" xr:uid="{E548E86E-ADE4-464F-BC80-AFC6A607053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Q12" authorId="0" shapeId="0" xr:uid="{BF8E5C0E-795E-428B-913B-34F445E840F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R12" authorId="0" shapeId="0" xr:uid="{89EF9D0D-2421-4792-91B8-384A76FF892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S12" authorId="0" shapeId="0" xr:uid="{5AD5C9F3-4DAD-4596-BEC2-9492C348C5C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T12" authorId="0" shapeId="0" xr:uid="{9F9BABE4-F564-4434-B66A-576F31889BC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D13" authorId="0" shapeId="0" xr:uid="{FB45FE25-4E04-427E-8B9B-D5A34C72B32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9/19/22
</t>
        </r>
      </text>
    </comment>
    <comment ref="Q13" authorId="0" shapeId="0" xr:uid="{7F7CA547-1B12-4B39-871E-550FC7AFA4D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R13" authorId="0" shapeId="0" xr:uid="{C4B308AA-A029-4821-B1FB-DDBFB7C8F19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13" authorId="0" shapeId="0" xr:uid="{1AF708C9-CA31-41D2-86F1-D9A6BA74486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13" authorId="0" shapeId="0" xr:uid="{0D372F9E-7FFB-4D0D-893E-4E7D7AC603C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D14" authorId="0" shapeId="0" xr:uid="{D94BF825-FDF8-449D-99F1-FE629C16EA6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Q14" authorId="0" shapeId="0" xr:uid="{BA63B3E9-55B5-4697-AD5B-FB7C8B10BC9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R14" authorId="0" shapeId="0" xr:uid="{9A95FB82-A99E-4537-A551-D521AC9BBDC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S14" authorId="0" shapeId="0" xr:uid="{91770213-97F2-4969-B174-217F4DA8DDF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10/20/22</t>
        </r>
      </text>
    </comment>
    <comment ref="T14" authorId="0" shapeId="0" xr:uid="{CEAE0496-7A9A-4FE0-A71B-035D1049332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10/24/22</t>
        </r>
      </text>
    </comment>
    <comment ref="Q15" authorId="0" shapeId="0" xr:uid="{FEAF3520-341E-4F14-B7EC-FEEAE86F8B4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R15" authorId="0" shapeId="0" xr:uid="{F5C897D8-ECEB-4A9D-9DC6-A31F2934012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15" authorId="0" shapeId="0" xr:uid="{999C6EB4-0C16-4A0B-A866-7E985629F69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15" authorId="0" shapeId="0" xr:uid="{55CC0AED-682C-4947-BDCD-3B6165B325D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Q16" authorId="0" shapeId="0" xr:uid="{7A1441B3-5C82-4D0C-A8BC-C6AA1453A6E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R16" authorId="0" shapeId="0" xr:uid="{1C891AFD-DB66-4573-86C2-F0567B12969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S16" authorId="0" shapeId="0" xr:uid="{62AE5D50-F6B3-4E46-AD2A-C4063D40E90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10/24/22</t>
        </r>
      </text>
    </comment>
    <comment ref="T16" authorId="0" shapeId="0" xr:uid="{AB2C25B4-B91D-4109-A3EF-621C66F1A3D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10/24/22</t>
        </r>
      </text>
    </comment>
    <comment ref="Q17" authorId="0" shapeId="0" xr:uid="{90242774-E388-4CD5-91E6-9E87B70C821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R17" authorId="0" shapeId="0" xr:uid="{A0139EDA-5C8E-4DB2-9632-089CF2EEACE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17" authorId="0" shapeId="0" xr:uid="{8FD67702-15DA-4A7F-A451-84F6C8304BD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17" authorId="0" shapeId="0" xr:uid="{A94BF8EC-4F22-4273-97C7-CDCD36D88FD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D18" authorId="0" shapeId="0" xr:uid="{0C156388-6B4F-4DC3-A637-40772B5BA5A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10/20/22</t>
        </r>
      </text>
    </comment>
    <comment ref="D20" authorId="0" shapeId="0" xr:uid="{BFA7C25E-F95E-4677-9BA1-A27693C4009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9/13/23</t>
        </r>
      </text>
    </comment>
    <comment ref="D24" authorId="0" shapeId="0" xr:uid="{E2FE76D4-5627-4A12-A5A6-28257E9F499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D25" authorId="0" shapeId="0" xr:uid="{E182AA1D-2646-4BDB-81AD-42E972037A9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10/7/22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arich</author>
  </authors>
  <commentList>
    <comment ref="C2" authorId="0" shapeId="0" xr:uid="{5C599B8D-D319-41EB-82E3-AD995C47A2F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D2" authorId="0" shapeId="0" xr:uid="{C6988747-8B9D-45CF-BA16-44F75BCD1AF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10/8/22</t>
        </r>
      </text>
    </comment>
    <comment ref="C3" authorId="0" shapeId="0" xr:uid="{2F3785F7-58CF-4371-9911-8061B6229A4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D3" authorId="0" shapeId="0" xr:uid="{C85307E1-2497-4977-AF12-5F2CCD2CC47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10/7/22</t>
        </r>
      </text>
    </comment>
    <comment ref="C4" authorId="0" shapeId="0" xr:uid="{8D639B2C-5146-46A6-AE8E-2C23B5B0EAE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D4" authorId="0" shapeId="0" xr:uid="{BDB02DFC-A447-4179-BA63-EBF1295E51F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4" authorId="0" shapeId="0" xr:uid="{BF05B3FC-B3B5-44A7-AAC1-AEEBE6A4B68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4" authorId="0" shapeId="0" xr:uid="{E1E59FA9-935B-4EF6-9BEF-85C2F2325D0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10/27/22</t>
        </r>
      </text>
    </comment>
    <comment ref="C5" authorId="0" shapeId="0" xr:uid="{054D2AA2-4877-4A90-A7AD-686C0508F07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D5" authorId="0" shapeId="0" xr:uid="{9DC88431-4557-4833-AC98-CD4ACD4B348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10/7/22</t>
        </r>
      </text>
    </comment>
    <comment ref="C6" authorId="0" shapeId="0" xr:uid="{62B8A664-3A53-4E68-A93E-8DDF85BED8E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C7" authorId="0" shapeId="0" xr:uid="{85F539EF-FBAA-4BC6-B56C-2F75C3AF898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C9" authorId="0" shapeId="0" xr:uid="{85F283D7-EF99-424A-8C87-0CD057D0491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C10" authorId="0" shapeId="0" xr:uid="{144ACD86-E8BF-4F12-B7EF-6C51A5992BB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D10" authorId="0" shapeId="0" xr:uid="{A69772B6-DC3E-4462-A194-9221D282248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10/7/22</t>
        </r>
      </text>
    </comment>
    <comment ref="C11" authorId="0" shapeId="0" xr:uid="{22B25EFA-9FF4-438B-A098-F4D50545F97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C13" authorId="0" shapeId="0" xr:uid="{6031B465-E1C4-42E0-9710-3F389117EA7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9/19/22
</t>
        </r>
      </text>
    </comment>
    <comment ref="C14" authorId="0" shapeId="0" xr:uid="{0B4657E3-EFF0-432F-B1F2-CA9F99A18E1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C18" authorId="0" shapeId="0" xr:uid="{85A1472F-67FB-4163-9272-131818E56EF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10/20/22</t>
        </r>
      </text>
    </comment>
    <comment ref="C20" authorId="0" shapeId="0" xr:uid="{98F8103C-30FB-4864-A9F4-48BCEF819B5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9/13/23</t>
        </r>
      </text>
    </comment>
    <comment ref="C24" authorId="0" shapeId="0" xr:uid="{1D7B6518-212C-4672-8E1A-A58CC2759DA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C25" authorId="0" shapeId="0" xr:uid="{89678008-D23B-49DA-BF65-65985933336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10/7/22</t>
        </r>
      </text>
    </comment>
    <comment ref="D28" authorId="0" shapeId="0" xr:uid="{2769D62A-92C7-4B97-BC4C-9DC24ABDD6F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
</t>
        </r>
      </text>
    </comment>
    <comment ref="E28" authorId="0" shapeId="0" xr:uid="{70B6F67D-777F-4E05-BC49-C854E3707D1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10/7/22</t>
        </r>
      </text>
    </comment>
    <comment ref="D29" authorId="0" shapeId="0" xr:uid="{ED15D35A-1061-4FBD-9535-89209DC1513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29" authorId="0" shapeId="0" xr:uid="{1737B4D1-F927-463F-B520-6D852114985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29" authorId="0" shapeId="0" xr:uid="{46CE7B7A-000F-4A13-8736-D18C5BFE54D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9/19/22</t>
        </r>
      </text>
    </comment>
    <comment ref="G29" authorId="0" shapeId="0" xr:uid="{2AAAA464-8C52-4940-BF1F-E1F17B762AE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D30" authorId="0" shapeId="0" xr:uid="{08CDFE13-B90F-4A3E-8489-991821A9915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30" authorId="0" shapeId="0" xr:uid="{EE95CB63-6586-45F2-9ECE-D24F190F42A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30" authorId="0" shapeId="0" xr:uid="{E6230518-65B0-4C20-A75B-B600874E6C3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30" authorId="0" shapeId="0" xr:uid="{833B77B5-27BE-4747-AFCB-88F44223670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H30" authorId="0" shapeId="0" xr:uid="{3F22D92A-7D79-461B-B909-F928B63168E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I30" authorId="0" shapeId="0" xr:uid="{7F11C27D-716F-4B24-AEC3-2D5F903CFD5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J30" authorId="0" shapeId="0" xr:uid="{F9F10C02-25BF-4102-8EE5-46EFFD0C7F8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K30" authorId="0" shapeId="0" xr:uid="{8EEF48FC-D515-437B-9385-35E382B8B4C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9/19/22</t>
        </r>
      </text>
    </comment>
    <comment ref="L30" authorId="0" shapeId="0" xr:uid="{ABB65309-237F-47D9-81DD-B491FA6066C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10/27/22</t>
        </r>
      </text>
    </comment>
    <comment ref="D31" authorId="0" shapeId="0" xr:uid="{F24D0430-2A52-4B95-80DC-87FB8879B0B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31" authorId="0" shapeId="0" xr:uid="{C987F848-51FE-4824-A72F-D423010CFC2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31" authorId="0" shapeId="0" xr:uid="{E775975B-D5FE-4221-82D2-1E5D1290A92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31" authorId="0" shapeId="0" xr:uid="{1DADF897-541D-4085-88EC-422EDEF7C37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H31" authorId="0" shapeId="0" xr:uid="{E0517BC0-E81D-4683-9361-81B2BC4EEA8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10/7/22</t>
        </r>
      </text>
    </comment>
    <comment ref="I31" authorId="0" shapeId="0" xr:uid="{383801A2-0D20-421C-BFDF-D4A7981A83F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11/3/22</t>
        </r>
      </text>
    </comment>
    <comment ref="D32" authorId="0" shapeId="0" xr:uid="{6C929205-89BB-44CE-BA4A-85160152743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32" authorId="0" shapeId="0" xr:uid="{138F6491-1AEE-401A-99F9-E94E0A2FF03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32" authorId="0" shapeId="0" xr:uid="{B6F27DDD-282F-4E99-BBDE-C8DDC585646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32" authorId="0" shapeId="0" xr:uid="{C0891C03-1503-4F2C-BC9A-DAC813B2E41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H32" authorId="0" shapeId="0" xr:uid="{8B7B3D91-43C4-4B70-B4C3-D39BE9F2775F}">
      <text>
        <r>
          <rPr>
            <b/>
            <sz val="9"/>
            <color indexed="81"/>
            <rFont val="Tahoma"/>
            <charset val="1"/>
          </rPr>
          <t>arich:</t>
        </r>
        <r>
          <rPr>
            <sz val="9"/>
            <color indexed="81"/>
            <rFont val="Tahoma"/>
            <charset val="1"/>
          </rPr>
          <t xml:space="preserve">
11/10/22</t>
        </r>
      </text>
    </comment>
    <comment ref="D33" authorId="0" shapeId="0" xr:uid="{86F81F4E-9218-4DE6-A2D9-585B15F206D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33" authorId="0" shapeId="0" xr:uid="{32071333-DDB7-4AEC-8D0A-41A62E45A85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33" authorId="0" shapeId="0" xr:uid="{1576E903-19D8-4055-820C-731E39473C9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33" authorId="0" shapeId="0" xr:uid="{4C807CDC-0928-4966-93AF-2FD252409C0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H33" authorId="0" shapeId="0" xr:uid="{A3357145-1671-40EA-A2AA-351B1AADCD7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I33" authorId="0" shapeId="0" xr:uid="{8BD8E6A9-F123-4D63-95B8-867C9B1BBF4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D34" authorId="0" shapeId="0" xr:uid="{732ABFAB-C009-40B6-9AF2-ED7315C9172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34" authorId="0" shapeId="0" xr:uid="{1B2EE02E-03AE-43FC-9E1B-812245309DA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34" authorId="0" shapeId="0" xr:uid="{B2BB3847-682D-4DAB-A81D-5C7C84BF2F8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34" authorId="0" shapeId="0" xr:uid="{AFD42950-7310-41C8-8472-F79D288D9875}">
      <text>
        <r>
          <rPr>
            <b/>
            <sz val="9"/>
            <color indexed="81"/>
            <rFont val="Tahoma"/>
            <charset val="1"/>
          </rPr>
          <t>arich:</t>
        </r>
        <r>
          <rPr>
            <sz val="9"/>
            <color indexed="81"/>
            <rFont val="Tahoma"/>
            <charset val="1"/>
          </rPr>
          <t xml:space="preserve">
11/10/22</t>
        </r>
      </text>
    </comment>
    <comment ref="D35" authorId="0" shapeId="0" xr:uid="{765D5A21-D29F-4EEF-B1D6-C6D884FE06F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35" authorId="0" shapeId="0" xr:uid="{0C0B42BE-F809-4BC7-A20B-79A02F412C4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35" authorId="0" shapeId="0" xr:uid="{1C1DEB5B-9D17-4039-9D44-9B146787EFA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35" authorId="0" shapeId="0" xr:uid="{39C6072C-843B-47E5-995A-078BF008CD4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H35" authorId="0" shapeId="0" xr:uid="{6DFE3D77-E67A-4150-BE10-28D4E05603F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I35" authorId="0" shapeId="0" xr:uid="{66B02DAB-EF71-43C5-B10C-C2BEA0573A4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J35" authorId="0" shapeId="0" xr:uid="{ACCD5C63-31F0-4A60-947A-97BBF0AF2C0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K35" authorId="0" shapeId="0" xr:uid="{D1372456-379B-42C8-B5FB-4468F3347A8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D36" authorId="0" shapeId="0" xr:uid="{A0F162D3-9A8B-4E4D-9CC9-F2E57830F0A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36" authorId="0" shapeId="0" xr:uid="{B3D85F71-FB9D-47B1-B4C9-E3DA423EFDB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36" authorId="0" shapeId="0" xr:uid="{C40593BE-4A9B-4529-A913-BA46605553F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36" authorId="0" shapeId="0" xr:uid="{BF92B751-2333-40C0-A8E6-38BC6456DB9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H36" authorId="0" shapeId="0" xr:uid="{C90E0B16-9A9B-48DF-8687-660466F49F0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I36" authorId="0" shapeId="0" xr:uid="{738100A4-93F6-4E2A-B410-A92B0BB0270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J36" authorId="0" shapeId="0" xr:uid="{E9A30BD7-281E-43C9-8F53-1E9D84B742E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K36" authorId="0" shapeId="0" xr:uid="{5BFAD5F2-7E87-4611-8BB5-B7F137F4E10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L36" authorId="0" shapeId="0" xr:uid="{819E1F4F-6AEE-4D51-B90A-454AC685F77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M36" authorId="0" shapeId="0" xr:uid="{154191CE-5787-4464-8669-6C20724CAD1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N36" authorId="0" shapeId="0" xr:uid="{7724B723-E934-4F0D-A7DE-7A17FC19FDD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9/19/22</t>
        </r>
      </text>
    </comment>
    <comment ref="O36" authorId="0" shapeId="0" xr:uid="{0B016DC0-AEA3-44DA-B2C7-D20137CA4D5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11/3/22</t>
        </r>
      </text>
    </comment>
    <comment ref="D37" authorId="0" shapeId="0" xr:uid="{45DFECB0-6269-402B-8DE9-86E87D12662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37" authorId="0" shapeId="0" xr:uid="{21BF4254-9305-43E0-908B-351A5AE3279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37" authorId="0" shapeId="0" xr:uid="{A417191D-EDFB-4A2E-90D7-17C006DFBAE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37" authorId="0" shapeId="0" xr:uid="{ACF03C4D-0898-4BE2-BA53-8285B0A7E92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H37" authorId="0" shapeId="0" xr:uid="{F304600B-3BAE-49BD-87BB-6934D0D946D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I37" authorId="0" shapeId="0" xr:uid="{CF753131-DA8B-4B48-95CB-BCAAF9A6809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J37" authorId="0" shapeId="0" xr:uid="{CB93118E-E8B9-494C-B176-A398337BF21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K37" authorId="0" shapeId="0" xr:uid="{6862719E-2E26-4904-9114-7126FCB4A7D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9/30/22</t>
        </r>
      </text>
    </comment>
    <comment ref="D38" authorId="0" shapeId="0" xr:uid="{E0C10C6B-47FC-4787-9526-B1072EA0030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38" authorId="0" shapeId="0" xr:uid="{4E3EDB3D-B8CC-438B-998F-636205E1546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38" authorId="0" shapeId="0" xr:uid="{2F5E4BF3-77C6-4068-981B-BDD0B6D146B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D39" authorId="0" shapeId="0" xr:uid="{B5FA689B-9D40-4282-AF9B-0F786ECFC4F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39" authorId="0" shapeId="0" xr:uid="{9FDF466D-0B23-4936-B543-51126810AEA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39" authorId="0" shapeId="0" xr:uid="{A0E8689C-84E8-48B4-86D7-C49870ACC39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39" authorId="0" shapeId="0" xr:uid="{B708BDCE-A523-487B-B721-1A8C2858B0C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H39" authorId="0" shapeId="0" xr:uid="{7EBD0ED3-23F7-4513-99D8-D0D53B2D72C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I39" authorId="0" shapeId="0" xr:uid="{72BE263B-10E1-499E-A2D7-E38924EC700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9/19/22</t>
        </r>
      </text>
    </comment>
    <comment ref="J39" authorId="0" shapeId="0" xr:uid="{1C56C9B5-ED50-40FF-B5FB-3600705B3BF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10/20/22</t>
        </r>
      </text>
    </comment>
    <comment ref="K39" authorId="0" shapeId="0" xr:uid="{ADF975F0-8078-4A4E-9F29-031DCA6324C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10/20/22</t>
        </r>
      </text>
    </comment>
    <comment ref="L39" authorId="0" shapeId="0" xr:uid="{35BCB12E-F967-4BE7-B0C0-4311F42410C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10/31/22</t>
        </r>
      </text>
    </comment>
    <comment ref="M39" authorId="0" shapeId="0" xr:uid="{77151334-CD35-48F1-8648-71C2B351E26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11/7/22</t>
        </r>
      </text>
    </comment>
    <comment ref="D40" authorId="0" shapeId="0" xr:uid="{F96A2CC2-822E-4C62-BF8B-C1D138EE839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40" authorId="0" shapeId="0" xr:uid="{B60187E5-34DA-45D1-BAE5-D13C0C82424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40" authorId="0" shapeId="0" xr:uid="{7E95A358-7F29-4EC8-B8E0-96D7FD7E0D4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40" authorId="0" shapeId="0" xr:uid="{3E68889E-3D04-44B0-BB90-BC4746C02FE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H40" authorId="0" shapeId="0" xr:uid="{A45C07DF-B41D-4D65-B81B-807C7567169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I40" authorId="0" shapeId="0" xr:uid="{E2202AD1-AC5E-43BC-802B-2A46D562ABC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J40" authorId="0" shapeId="0" xr:uid="{C462E991-7593-4EE3-91D9-84569FEA2DF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K40" authorId="0" shapeId="0" xr:uid="{04C52218-FF69-4435-8A95-9943FA30926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9/30/22</t>
        </r>
      </text>
    </comment>
    <comment ref="D41" authorId="0" shapeId="0" xr:uid="{2EB40A1C-1931-452B-AAA4-5D519A5F614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41" authorId="0" shapeId="0" xr:uid="{459BE350-C4B5-4726-B0E1-18E48405110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41" authorId="0" shapeId="0" xr:uid="{EE138B58-44F6-4527-98AA-D3DCB39BC09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41" authorId="0" shapeId="0" xr:uid="{A05FC11A-A655-4BC7-89C2-F2716F7D7DC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H41" authorId="0" shapeId="0" xr:uid="{5553906E-CC8F-4D55-922B-474A9EFE44E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10/20/22</t>
        </r>
      </text>
    </comment>
    <comment ref="D42" authorId="0" shapeId="0" xr:uid="{3A55D6FE-0617-4A3F-8A68-7FB8EEB3402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42" authorId="0" shapeId="0" xr:uid="{69B40219-F605-4F96-8BA1-C569F876579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D43" authorId="0" shapeId="0" xr:uid="{D150A5C8-4E57-4705-B450-14AE9758105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43" authorId="0" shapeId="0" xr:uid="{3391CEC7-DF14-4172-8D61-C0F617FEC5B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D44" authorId="0" shapeId="0" xr:uid="{7BB3FD0A-F3F7-4F0C-82AE-C8485111321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44" authorId="0" shapeId="0" xr:uid="{4393DA3C-E538-41C8-8A11-8EA52CF9D98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44" authorId="0" shapeId="0" xr:uid="{A40A794B-2CF5-4DB6-AC40-5E52E236305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44" authorId="0" shapeId="0" xr:uid="{F3E4CC2C-3048-47A7-A807-F7EEB2FCDA4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H44" authorId="0" shapeId="0" xr:uid="{7E375BC7-8ED4-42DB-9564-6B6D66BAB60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I44" authorId="0" shapeId="0" xr:uid="{EDA999B3-EFF8-4A03-8CBB-9B2D5888A2B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J44" authorId="0" shapeId="0" xr:uid="{50B3EBE8-3C67-4457-A93A-E04971E2428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10/20/22</t>
        </r>
      </text>
    </comment>
    <comment ref="D45" authorId="0" shapeId="0" xr:uid="{CFE2C2E2-59AF-45AC-AE5D-76EC0A24CB8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45" authorId="0" shapeId="0" xr:uid="{566AB374-F93A-416B-BECE-8E4513DA6F2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45" authorId="0" shapeId="0" xr:uid="{A93D7172-4469-450A-B1EF-6DC337BA2B9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45" authorId="0" shapeId="0" xr:uid="{D0431C20-433F-481C-910A-0C611487A6A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D46" authorId="0" shapeId="0" xr:uid="{FBEF003C-7B99-4CA5-85CD-B46DAE439C9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46" authorId="0" shapeId="0" xr:uid="{52AE7497-2B01-4581-9335-E38FA7F8719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46" authorId="0" shapeId="0" xr:uid="{BE355C39-65C4-4204-B1C6-DCB23FCDC14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46" authorId="0" shapeId="0" xr:uid="{420BD0C2-1B72-4C6D-ACF7-916B21DCF29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H46" authorId="0" shapeId="0" xr:uid="{9F954A6C-B313-4B69-B60D-54137BFC74C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I46" authorId="0" shapeId="0" xr:uid="{7CEF57EA-5586-4397-B27A-BE2B64A84F8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J46" authorId="0" shapeId="0" xr:uid="{7403AC8F-1BCA-4EA5-8C82-E477AF42D90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K46" authorId="0" shapeId="0" xr:uid="{843CA36A-02C2-487A-B350-3C9B2857A1D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9/19/22</t>
        </r>
      </text>
    </comment>
    <comment ref="L46" authorId="0" shapeId="0" xr:uid="{219A317A-F79C-43BC-A8E5-CEC474C9597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9/30/22</t>
        </r>
      </text>
    </comment>
    <comment ref="M46" authorId="0" shapeId="0" xr:uid="{A20BD02B-DEB4-4A63-A4DC-3E7D3422670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10/7/22</t>
        </r>
      </text>
    </comment>
    <comment ref="N46" authorId="0" shapeId="0" xr:uid="{5A1A2399-F387-479F-A71E-30A303A7F56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11/7/22</t>
        </r>
      </text>
    </comment>
    <comment ref="D47" authorId="0" shapeId="0" xr:uid="{DE228C85-125A-4571-93F0-19DD0E1A80B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47" authorId="0" shapeId="0" xr:uid="{F0913406-170A-46B5-8286-D1B0F7C05A8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D48" authorId="0" shapeId="0" xr:uid="{C436DF96-F307-4188-8724-4A1D5B31D55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48" authorId="0" shapeId="0" xr:uid="{2B166BE9-1996-441A-B560-8C69596D2AA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48" authorId="0" shapeId="0" xr:uid="{3D26FD20-FFC5-48E2-8303-99A55B87292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48" authorId="0" shapeId="0" xr:uid="{138B1FC8-18FA-4994-847A-65C6BD8D5F6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D49" authorId="0" shapeId="0" xr:uid="{E010101B-EDDC-48A5-837C-CA8FCF19C7B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49" authorId="0" shapeId="0" xr:uid="{222E15E9-2F88-43AA-BF14-CFDEC9652D8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49" authorId="0" shapeId="0" xr:uid="{617BAA03-AA9C-4736-B469-7E291DE412D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49" authorId="0" shapeId="0" xr:uid="{C892AE1F-507C-44DA-A314-151A1613676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H49" authorId="0" shapeId="0" xr:uid="{8700006F-0776-441B-9FB5-4DD5C6CE514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I49" authorId="0" shapeId="0" xr:uid="{9B806080-B79A-4CAB-A4E9-930D9B66EF2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J49" authorId="0" shapeId="0" xr:uid="{880E7491-CA1C-4B52-BCB7-F8DEB3536BC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11/7/22</t>
        </r>
      </text>
    </comment>
    <comment ref="D50" authorId="0" shapeId="0" xr:uid="{FD92E3BC-4476-4E11-B176-CFD37620557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50" authorId="0" shapeId="0" xr:uid="{AD0B25E9-372B-459A-9BFA-41F92B0E054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50" authorId="0" shapeId="0" xr:uid="{8548973A-EDB1-4B41-A6E5-BE207A8E81D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50" authorId="0" shapeId="0" xr:uid="{4987A199-E63A-459B-A685-5B177F835B6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H50" authorId="0" shapeId="0" xr:uid="{C7F1A798-FF4B-43CB-9D78-3880D001C88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I50" authorId="0" shapeId="0" xr:uid="{5D25134C-ED38-4F7E-8D73-98E19B50EA5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J50" authorId="0" shapeId="0" xr:uid="{83F77BEA-0479-47B9-B838-5B03CB29E0A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K50" authorId="0" shapeId="0" xr:uid="{7E02C320-754E-4269-9EB2-841219C96F6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L50" authorId="0" shapeId="0" xr:uid="{F0ECF4CB-0907-4003-9393-CEE7B7B2611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M50" authorId="0" shapeId="0" xr:uid="{2B8B2B11-8213-43E8-AF2F-CFE74FA1F12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N50" authorId="0" shapeId="0" xr:uid="{8CCFEDE0-6BDE-4E86-9E28-7C8DAA23DF5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O50" authorId="0" shapeId="0" xr:uid="{0AA249C9-2E93-4406-B80E-FC3BC4C2CEC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P50" authorId="0" shapeId="0" xr:uid="{A1DC35F0-9DAC-45AF-B949-CA3201EE4CC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Q50" authorId="0" shapeId="0" xr:uid="{36CD1EC6-19EE-4DDB-9781-67EB0BF2083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9/30/22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arich</author>
  </authors>
  <commentList>
    <comment ref="F2" authorId="0" shapeId="0" xr:uid="{44601FA3-CB25-40BA-A34D-B609D52AA02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G2" authorId="0" shapeId="0" xr:uid="{B8891E95-123E-4DD5-B6FD-FCCB8D645BC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H2" authorId="0" shapeId="0" xr:uid="{3E6EB16F-FC01-41E4-83C2-ECEE042AD88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I2" authorId="0" shapeId="0" xr:uid="{5DAC0391-548B-4603-BE8D-D84910F5C86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2" authorId="0" shapeId="0" xr:uid="{6F383A94-6255-49E5-B343-CC8F7542CB8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2" authorId="0" shapeId="0" xr:uid="{48A563DE-7676-4BCA-9748-7E3A2CE2290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2" authorId="0" shapeId="0" xr:uid="{8B94A7D3-EF9C-47AC-A1D8-F90C75CE935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2" authorId="0" shapeId="0" xr:uid="{D21F7084-3199-4546-821A-4D55CDF3711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AE2" authorId="0" shapeId="0" xr:uid="{4A710456-019E-49FD-99C9-551DCE52402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AF2" authorId="0" shapeId="0" xr:uid="{736708A5-6DD7-4A4A-AB11-C43BA551C88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AG2" authorId="0" shapeId="0" xr:uid="{606A3AE2-7684-4EF4-88F2-478AC56E5CE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AH2" authorId="0" shapeId="0" xr:uid="{20BE814C-0B9A-4F4E-ACF4-6256E31D6E5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3" authorId="0" shapeId="0" xr:uid="{87CE110D-011D-480A-A404-9C6C7D2957B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G3" authorId="0" shapeId="0" xr:uid="{23027821-B852-4C3B-B9DF-06DDDEC97AD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H3" authorId="0" shapeId="0" xr:uid="{98363ED4-7A5E-45A5-99CE-1C658D8FD60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I3" authorId="0" shapeId="0" xr:uid="{FD876C9C-DCD1-4A00-8143-3C05B49D21A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3" authorId="0" shapeId="0" xr:uid="{E827AC9F-B7F3-4720-8E63-C4672B59EEE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3" authorId="0" shapeId="0" xr:uid="{2E22A768-2133-4DB4-AB1C-542CBF4FF9E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3" authorId="0" shapeId="0" xr:uid="{43D994E4-6F6E-47D5-9575-BFDB61312DC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3" authorId="0" shapeId="0" xr:uid="{29540034-36C7-4EE2-ADC1-4705EEAEACD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4" authorId="0" shapeId="0" xr:uid="{620D9F0B-F86D-4B9E-BE0A-B745850A0B7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G4" authorId="0" shapeId="0" xr:uid="{97B3EBA9-886E-4B2B-9BB4-9777850D529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H4" authorId="0" shapeId="0" xr:uid="{A9CC8953-F4D3-43F5-95C6-39734D20F72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I4" authorId="0" shapeId="0" xr:uid="{8C8D995D-1EF6-48AF-BA59-C96570438B3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S4" authorId="0" shapeId="0" xr:uid="{CC7EE2DB-B9F3-48B7-A630-715686B0981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4" authorId="0" shapeId="0" xr:uid="{A026AE77-50EF-483A-9D45-5160D4D8849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4" authorId="0" shapeId="0" xr:uid="{4225BA41-1733-4DF3-98DD-770DB510393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4" authorId="0" shapeId="0" xr:uid="{24865045-8E08-4D75-B2B9-E68E8628897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AE4" authorId="0" shapeId="0" xr:uid="{256A5F3A-93F2-4975-8F13-80D126B4E48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AF4" authorId="0" shapeId="0" xr:uid="{A89E6E31-DDD2-4C73-9F9F-BB6C923CCEE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5" authorId="0" shapeId="0" xr:uid="{9936CE25-E3A2-424C-8644-A57CAA3D6ED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G5" authorId="0" shapeId="0" xr:uid="{EE06DAA6-D589-4304-B498-1152E56120C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H5" authorId="0" shapeId="0" xr:uid="{C4C9481A-C34B-4184-A32A-0EEDE74497A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I5" authorId="0" shapeId="0" xr:uid="{8F82810C-D839-40FE-9730-B5056B74A6F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S5" authorId="0" shapeId="0" xr:uid="{1594AFB4-427D-427C-B79E-8777E79A558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5" authorId="0" shapeId="0" xr:uid="{82A47112-D8C5-4141-BCAF-0A461C8A22B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5" authorId="0" shapeId="0" xr:uid="{410B1997-E847-4C51-9C16-0839073348A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5" authorId="0" shapeId="0" xr:uid="{60A56D88-5C23-4BBC-93D5-7B92F959916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6" authorId="0" shapeId="0" xr:uid="{C0551E9B-E50A-4F47-9AD5-6B628962C28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G6" authorId="0" shapeId="0" xr:uid="{B968C2B2-B92A-44F9-B41D-6E0E64CCC17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H6" authorId="0" shapeId="0" xr:uid="{18AF6F94-B2F4-415A-8E16-0A7CD5368CB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10/24/22</t>
        </r>
      </text>
    </comment>
    <comment ref="S6" authorId="0" shapeId="0" xr:uid="{5E9332BB-0B91-464D-8D8F-F0EFF57DD30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6" authorId="0" shapeId="0" xr:uid="{0391780F-B433-4668-BE70-CAD2411B54C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6" authorId="0" shapeId="0" xr:uid="{4A1FE739-472B-4366-82E0-558991F9F11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6" authorId="0" shapeId="0" xr:uid="{5C53BDF7-A934-4533-A1C6-61F082DE817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AE6" authorId="0" shapeId="0" xr:uid="{D6BEB559-5DB9-4325-A59F-C6246C39A9C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AF6" authorId="0" shapeId="0" xr:uid="{3E6DE400-246E-4D3C-9926-F13F63388F6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AG6" authorId="0" shapeId="0" xr:uid="{08DEA4A3-E3B4-42AA-9599-ABE2D5772EE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7" authorId="0" shapeId="0" xr:uid="{9BDFE98D-9CB3-4A3A-BEC5-F250DF1F073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G7" authorId="0" shapeId="0" xr:uid="{C7565FAA-4F5F-4267-9A17-533C9FEA0F0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H7" authorId="0" shapeId="0" xr:uid="{3F996E9A-6FCE-4470-9122-1E67BA2E454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I7" authorId="0" shapeId="0" xr:uid="{D92B0112-DE7E-4D9C-B15F-DB825CCB29E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7" authorId="0" shapeId="0" xr:uid="{E6177B97-1F07-4180-833B-67F1041B205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7" authorId="0" shapeId="0" xr:uid="{36FB2FCB-BB36-4249-A9B7-70DCFD384AA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7" authorId="0" shapeId="0" xr:uid="{200D8BED-3B52-486F-9589-56DD2B693AB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7" authorId="0" shapeId="0" xr:uid="{3CD2EEBA-825A-435F-BD8F-C1EF3A94FD1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8" authorId="0" shapeId="0" xr:uid="{F84DC31A-F1E3-4784-ACD8-5AD7A80E0D4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G8" authorId="0" shapeId="0" xr:uid="{C1A36101-B9C2-433A-8BB2-6721C7C9C34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H8" authorId="0" shapeId="0" xr:uid="{79B6C286-4C49-4FB5-8462-21A9D3A86E9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I8" authorId="0" shapeId="0" xr:uid="{3F8F0056-E2D0-4A72-BC46-CB097A5F2277}">
      <text>
        <r>
          <rPr>
            <b/>
            <sz val="9"/>
            <color indexed="81"/>
            <rFont val="Tahoma"/>
            <charset val="1"/>
          </rPr>
          <t>arich:</t>
        </r>
        <r>
          <rPr>
            <sz val="9"/>
            <color indexed="81"/>
            <rFont val="Tahoma"/>
            <charset val="1"/>
          </rPr>
          <t xml:space="preserve">
11/10/22</t>
        </r>
      </text>
    </comment>
    <comment ref="S8" authorId="0" shapeId="0" xr:uid="{79DB16C4-92E6-4597-8A6F-5A8B09BDB20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8" authorId="0" shapeId="0" xr:uid="{D7A3E6D0-41ED-40D9-82E0-9D449CF3D4B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8" authorId="0" shapeId="0" xr:uid="{0AEBC6FE-D5DD-4365-8ABA-8CD11D631D4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AE8" authorId="0" shapeId="0" xr:uid="{96AA7B0D-2CC8-4E30-BEAF-A8FA697BA02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9" authorId="0" shapeId="0" xr:uid="{83584F0B-28B4-47BA-8C7D-762590950A4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G9" authorId="0" shapeId="0" xr:uid="{57FE9319-9417-45E8-B969-55E9A3AC113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H9" authorId="0" shapeId="0" xr:uid="{53BD4DD1-0ECC-4F48-9B13-7C6186357A6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I9" authorId="0" shapeId="0" xr:uid="{EA4DEB01-2BD3-4F8A-B7B6-0E8823B4CE8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S9" authorId="0" shapeId="0" xr:uid="{CD3D1648-661E-40C0-934C-F1EB9544DBA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9" authorId="0" shapeId="0" xr:uid="{9AC3FA91-B170-4B9D-ACA6-0AE39812A47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9" authorId="0" shapeId="0" xr:uid="{2647EA58-08A3-4220-9F1B-4CB7B573823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10" authorId="0" shapeId="0" xr:uid="{341E08EA-17E2-43FA-84AB-55B26F1395E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G10" authorId="0" shapeId="0" xr:uid="{165BD089-51F6-4085-BD6A-493E4E93C95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H10" authorId="0" shapeId="0" xr:uid="{6F9C4949-3391-43EC-86AB-D3994C72ACA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I10" authorId="0" shapeId="0" xr:uid="{41238903-6553-4BE6-81F5-F21D3048CF4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10" authorId="0" shapeId="0" xr:uid="{71232A88-6CAC-49C9-AD09-E4E9763772B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10" authorId="0" shapeId="0" xr:uid="{E688151E-502B-4EA1-8A0F-619A3A30CDB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10" authorId="0" shapeId="0" xr:uid="{3B09CE89-C222-41C0-9B6A-A949FF34B74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10" authorId="0" shapeId="0" xr:uid="{25CC2479-5502-45D2-89EE-F6D4CB4C4E2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AE10" authorId="0" shapeId="0" xr:uid="{E2AA9F48-B70C-448B-8188-62EB3808322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AF10" authorId="0" shapeId="0" xr:uid="{4AF23777-24E6-4FBE-B6F1-B0D855D6631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11" authorId="0" shapeId="0" xr:uid="{CA4E851D-8BA3-4BAF-9152-92C3B11A3A2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G11" authorId="0" shapeId="0" xr:uid="{DAB83698-469A-4436-912D-FBDAAACF33E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H11" authorId="0" shapeId="0" xr:uid="{ACACBB3A-502D-45F5-89AC-D192C129DF0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I11" authorId="0" shapeId="0" xr:uid="{82ADA3C2-FF02-40E8-906D-A3D5CD36C46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11" authorId="0" shapeId="0" xr:uid="{ABAECF66-35EC-4EB2-9335-08C5C81718F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11" authorId="0" shapeId="0" xr:uid="{3E91569C-1F56-4E19-B1C1-193A42D5C8C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11" authorId="0" shapeId="0" xr:uid="{764B425C-D72B-4914-91A2-B2CC6E2CE57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11" authorId="0" shapeId="0" xr:uid="{6EF96E6F-D8CD-4155-9832-5B6C7EA1F70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12" authorId="0" shapeId="0" xr:uid="{258D4649-EA53-4E9A-9CEC-E5AB94E18A1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G12" authorId="0" shapeId="0" xr:uid="{4E2427F7-B409-44B0-8A53-4B499233782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H12" authorId="0" shapeId="0" xr:uid="{AD73AD56-E122-41A5-A578-91797825833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I12" authorId="0" shapeId="0" xr:uid="{773BEB0F-F768-4232-A66F-7C2446ADB7C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S12" authorId="0" shapeId="0" xr:uid="{08F6319A-2EA9-42AA-9240-6AE7EDFDBED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12" authorId="0" shapeId="0" xr:uid="{F86DBA94-39BE-4ED1-A475-D5D7572D975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12" authorId="0" shapeId="0" xr:uid="{B0AE0269-EA95-45DF-BF51-0287B56922C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12" authorId="0" shapeId="0" xr:uid="{30138F88-EDA1-4DFC-9239-B3228A56D78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13" authorId="0" shapeId="0" xr:uid="{045F8460-ACAB-41BE-8514-B2D2CC991B1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G13" authorId="0" shapeId="0" xr:uid="{AF1AE25C-D415-4AB5-B2BF-8DBA76339E6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H13" authorId="0" shapeId="0" xr:uid="{1E71EB04-91E5-4064-93D3-7072D12D56A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I13" authorId="0" shapeId="0" xr:uid="{1ACCCB14-555F-484A-BD6B-85A784236CB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13" authorId="0" shapeId="0" xr:uid="{60F54274-C505-4E44-BC08-E47A25B0519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13" authorId="0" shapeId="0" xr:uid="{ECB9FE76-EEC6-40CD-95BC-52C44E17BE1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13" authorId="0" shapeId="0" xr:uid="{9E2AF97B-C446-4EC9-90F0-EF2096DE61B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13" authorId="0" shapeId="0" xr:uid="{EDCCD7F6-3576-47BB-B61E-308922D8D77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14" authorId="0" shapeId="0" xr:uid="{B710105C-7609-4AD7-B926-78692F63FC0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G14" authorId="0" shapeId="0" xr:uid="{398AE913-70AC-434E-B680-F8C97D71406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H14" authorId="0" shapeId="0" xr:uid="{C1A5C64E-35FC-4C0A-BCB2-3E6C7448BC3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10/20/22</t>
        </r>
      </text>
    </comment>
    <comment ref="I14" authorId="0" shapeId="0" xr:uid="{C95F79A4-1A41-4305-B34B-3D1222C6F03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10/24/22</t>
        </r>
      </text>
    </comment>
    <comment ref="S14" authorId="0" shapeId="0" xr:uid="{9F9CCD59-0FB1-436B-A394-80CE4ABAB30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14" authorId="0" shapeId="0" xr:uid="{EA194F5E-8FB0-432F-A097-8ACDC87C328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14" authorId="0" shapeId="0" xr:uid="{9A543FE5-339A-4D6A-AF50-CE4EE0DA229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14" authorId="0" shapeId="0" xr:uid="{B50DC0A3-82A8-4BF7-9A1A-B8C6BE3A3AB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15" authorId="0" shapeId="0" xr:uid="{9E9A8F67-313B-4764-B513-590C3019BFB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G15" authorId="0" shapeId="0" xr:uid="{E72C41E5-9A03-4B59-AEA9-56908A06810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H15" authorId="0" shapeId="0" xr:uid="{C9B05EDF-100C-45E9-99B2-5B35E0FE10F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I15" authorId="0" shapeId="0" xr:uid="{2C5C0116-58A3-491C-8635-062BF228D1B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15" authorId="0" shapeId="0" xr:uid="{DE51E4C2-7528-4F18-955D-874A67E403A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15" authorId="0" shapeId="0" xr:uid="{17F66755-86F0-4AC3-AEA4-01B3FC61F4D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15" authorId="0" shapeId="0" xr:uid="{DBD5F4E2-8B9F-4AD5-B603-75336BD491C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15" authorId="0" shapeId="0" xr:uid="{E51969A8-6EA6-4FB3-8F52-19C435F2C47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16" authorId="0" shapeId="0" xr:uid="{C97F6177-26B9-4510-9817-C7313337647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G16" authorId="0" shapeId="0" xr:uid="{93ED24DF-78CD-46DE-8604-E2F6722F372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H16" authorId="0" shapeId="0" xr:uid="{83813F50-19B3-450B-ADDE-5C96BC32311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10/24/22</t>
        </r>
      </text>
    </comment>
    <comment ref="I16" authorId="0" shapeId="0" xr:uid="{F40DB5EE-0120-45B7-82E1-654C14FDF96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10/24/22</t>
        </r>
      </text>
    </comment>
    <comment ref="S16" authorId="0" shapeId="0" xr:uid="{09F87FAF-57B1-4A3D-845E-FE09990171A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16" authorId="0" shapeId="0" xr:uid="{B5CFDE0F-32C5-468E-AF76-964F3217E6E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16" authorId="0" shapeId="0" xr:uid="{E307A9AE-04B2-4A04-83C8-8ECF68125DD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16" authorId="0" shapeId="0" xr:uid="{6AF4E0BA-B289-44AF-A14D-A8E013A92C0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17" authorId="0" shapeId="0" xr:uid="{7050D9C8-6818-4054-8172-F365F2570EB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G17" authorId="0" shapeId="0" xr:uid="{3E5B3682-FFDF-4FAA-A747-CB4C9BDD0DB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H17" authorId="0" shapeId="0" xr:uid="{1F830312-C6A6-4035-9B15-312B7C2300D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I17" authorId="0" shapeId="0" xr:uid="{6B6AD92D-B4AA-46E6-A4C5-A2C63E62661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S17" authorId="0" shapeId="0" xr:uid="{039BE857-3E0D-45B8-94D4-32BE788A1B9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17" authorId="0" shapeId="0" xr:uid="{2AFB2EFE-9B2C-4967-B4B7-31ADDD256DC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17" authorId="0" shapeId="0" xr:uid="{F1E92A30-9049-43C5-BF73-82A4C107196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17" authorId="0" shapeId="0" xr:uid="{5738DFF6-BCAB-4D63-A713-192A6BAE45A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L23" authorId="0" shapeId="0" xr:uid="{7F494F9B-B066-43C6-9C70-EF8C23E9AC9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S24" authorId="0" shapeId="0" xr:uid="{5BE96454-B0D5-474E-966C-4722AB47CB2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I25" authorId="0" shapeId="0" xr:uid="{1C4EEF48-E361-44F1-98AC-3BE53832AB2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J25" authorId="0" shapeId="0" xr:uid="{5F83E564-B2AF-4A40-8EF3-9D6C63E1961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K25" authorId="0" shapeId="0" xr:uid="{2D389166-B720-46BC-8C2E-3F6FADDC25B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10/31/22</t>
        </r>
      </text>
    </comment>
    <comment ref="E26" authorId="0" shapeId="0" xr:uid="{7234E514-C975-483D-BFB9-399AED4DCE2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I33" authorId="0" shapeId="0" xr:uid="{77959606-EADC-444F-AC28-447112C44B7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</commentList>
</comments>
</file>

<file path=xl/sharedStrings.xml><?xml version="1.0" encoding="utf-8"?>
<sst xmlns="http://schemas.openxmlformats.org/spreadsheetml/2006/main" count="219" uniqueCount="129">
  <si>
    <t>Becca Stevens</t>
  </si>
  <si>
    <t>Kat Wright</t>
  </si>
  <si>
    <t>Sam Burchfield</t>
  </si>
  <si>
    <t>Charlie Mars</t>
  </si>
  <si>
    <t>Anna Egge</t>
  </si>
  <si>
    <t>Christian Sands</t>
  </si>
  <si>
    <t>Forever Young 2PM</t>
  </si>
  <si>
    <t>Forever Young 8PM</t>
  </si>
  <si>
    <t>Jon Reep</t>
  </si>
  <si>
    <t>Sons of Serendip</t>
  </si>
  <si>
    <t>Breach of Peace</t>
  </si>
  <si>
    <t>Martin Sexton</t>
  </si>
  <si>
    <t>Tartan Terrors</t>
  </si>
  <si>
    <t>Dragons &amp; Beasts 1PM</t>
  </si>
  <si>
    <t>Dragons &amp; Beasts 6PM</t>
  </si>
  <si>
    <t>Under the Lights 2PM</t>
  </si>
  <si>
    <t>Under the Lights 8PM</t>
  </si>
  <si>
    <t>Gina Chavez</t>
  </si>
  <si>
    <t>The Verve Pipe</t>
  </si>
  <si>
    <t>The Gruffalo 11AM</t>
  </si>
  <si>
    <t>The Gruffalo 2PM</t>
  </si>
  <si>
    <t>Davina &amp; the Vagabonds</t>
  </si>
  <si>
    <t>Charlote Symphony</t>
  </si>
  <si>
    <t>Goal</t>
  </si>
  <si>
    <t>Actual $</t>
  </si>
  <si>
    <t>Tickets Sold</t>
  </si>
  <si>
    <t>TOTAL</t>
  </si>
  <si>
    <t>Mixed Media</t>
  </si>
  <si>
    <t>Adult Intermediate and Advanced Handbuilding</t>
  </si>
  <si>
    <t>Beginner and Intermediate Watercolor</t>
  </si>
  <si>
    <t>Youth: Painting for Teens</t>
  </si>
  <si>
    <t>Adult Wheel Throwing and Handbuilding All Levels</t>
  </si>
  <si>
    <t>Figurative and Sculpture Human and Animal</t>
  </si>
  <si>
    <t>Oil Painting Basics</t>
  </si>
  <si>
    <t>Youth: Open Studio</t>
  </si>
  <si>
    <t>All Level Adult Handbuilding</t>
  </si>
  <si>
    <t>Beginner Adult Handbuilding</t>
  </si>
  <si>
    <t>Painting in Acrylics</t>
  </si>
  <si>
    <t>Adult All Level Wheel Throwing-Thursday</t>
  </si>
  <si>
    <t>Adult All Level Wheel Throwing-Monday</t>
  </si>
  <si>
    <t>Youth: Comics and Cartoon Drawing</t>
  </si>
  <si>
    <t>Youth: Create with Clay</t>
  </si>
  <si>
    <t>Ceramics Open Studio 9/21</t>
  </si>
  <si>
    <t>Ceramics Open Studio 9/26</t>
  </si>
  <si>
    <t>Ceramics Open Studio 9/28</t>
  </si>
  <si>
    <t>Ceramics Open Studio 10/3</t>
  </si>
  <si>
    <t>Ceramics Open Studio 10/5</t>
  </si>
  <si>
    <t>Ceramics Open Studio 10/10</t>
  </si>
  <si>
    <t>Ceramics Open Studio 10/12</t>
  </si>
  <si>
    <t>Ceramics Open Studio 10/17</t>
  </si>
  <si>
    <t>Ceramics Open Studio 10/19</t>
  </si>
  <si>
    <t>Ceramics Open Studio 10/31</t>
  </si>
  <si>
    <t>Bold Watercolor</t>
  </si>
  <si>
    <t>Figurative and Scultpture Human Animal</t>
  </si>
  <si>
    <t>Ceramics Open Studio 11/2</t>
  </si>
  <si>
    <t>Adult All Level Wheel Throwing: Thursday</t>
  </si>
  <si>
    <t>Adult All Level Wheel Throwing: Monday</t>
  </si>
  <si>
    <t>Visual Art Open Studio</t>
  </si>
  <si>
    <t>Ceramics Open Studio 11/7</t>
  </si>
  <si>
    <t>Ceramics Open Studio 11/9</t>
  </si>
  <si>
    <t>Ceramics Open Studio 11/14</t>
  </si>
  <si>
    <t>Ceramics Open Studio 11/16</t>
  </si>
  <si>
    <t>Ceramics Open Studio 11/21</t>
  </si>
  <si>
    <t>Ceramics Open Studio 11/23</t>
  </si>
  <si>
    <t>Ceramics Open Studio 11/28</t>
  </si>
  <si>
    <t>Ceramics Open Studio 11/30</t>
  </si>
  <si>
    <t>Ceramics Open Studio 12/5</t>
  </si>
  <si>
    <t>Ceramics Open Studio 12/7</t>
  </si>
  <si>
    <t>Ceramics Open Studio 12/12</t>
  </si>
  <si>
    <t>Ceramcis Open Studio 12/14</t>
  </si>
  <si>
    <t>% to Goal</t>
  </si>
  <si>
    <t>Ceramics Open Studio 9/19</t>
  </si>
  <si>
    <t>Ceramics Open Studio 9/14</t>
  </si>
  <si>
    <t>Ceramics Open Studio 9/12</t>
  </si>
  <si>
    <t>CAC Adult Ceramics</t>
  </si>
  <si>
    <t>CAC Youth Ceramics</t>
  </si>
  <si>
    <t>CAC Adult Art Class</t>
  </si>
  <si>
    <t>CAC Youth Art Class</t>
  </si>
  <si>
    <t>Adult Workshop: Ceramics</t>
  </si>
  <si>
    <t>Youth Workshop: Visual Arts</t>
  </si>
  <si>
    <t>CAIN Adult Theater</t>
  </si>
  <si>
    <t>CAIN Youth Theater</t>
  </si>
  <si>
    <t>CAIN Adult Arts</t>
  </si>
  <si>
    <t>CAIN Youth Arts</t>
  </si>
  <si>
    <t>2022 Fall A</t>
  </si>
  <si>
    <t>2022 Fall B</t>
  </si>
  <si>
    <t>Sept. 30</t>
  </si>
  <si>
    <t>Oct. 28</t>
  </si>
  <si>
    <t>Nov. 25</t>
  </si>
  <si>
    <t>Dec. 30</t>
  </si>
  <si>
    <t>Jan. 27</t>
  </si>
  <si>
    <t>Feb. 24</t>
  </si>
  <si>
    <t>Mar. 31</t>
  </si>
  <si>
    <t>Apr. 28</t>
  </si>
  <si>
    <t>May 26</t>
  </si>
  <si>
    <t>June 30</t>
  </si>
  <si>
    <t>Oct. 14</t>
  </si>
  <si>
    <t>Nov. 11</t>
  </si>
  <si>
    <t>Dec. 16</t>
  </si>
  <si>
    <t>Jan. 13</t>
  </si>
  <si>
    <t>Feb. 10</t>
  </si>
  <si>
    <t>Mar. 17</t>
  </si>
  <si>
    <t>Apr. 14</t>
  </si>
  <si>
    <t>May 12</t>
  </si>
  <si>
    <t>June 16</t>
  </si>
  <si>
    <t>Total</t>
  </si>
  <si>
    <t>2022 Fall B: Classes Start Oct. 31</t>
  </si>
  <si>
    <t>Nov. 5</t>
  </si>
  <si>
    <t>Nov. 19</t>
  </si>
  <si>
    <t>Dec. 10</t>
  </si>
  <si>
    <t>Jan. 14</t>
  </si>
  <si>
    <t>Jan. 21</t>
  </si>
  <si>
    <t>Feb. 11</t>
  </si>
  <si>
    <t>Feb. 18</t>
  </si>
  <si>
    <t>Mar. 4</t>
  </si>
  <si>
    <t>Mar.11</t>
  </si>
  <si>
    <t>Mar. 19</t>
  </si>
  <si>
    <t>Mar. 25</t>
  </si>
  <si>
    <t>Apr. 1</t>
  </si>
  <si>
    <t>Apr. 15</t>
  </si>
  <si>
    <t>May 6</t>
  </si>
  <si>
    <t>May 13</t>
  </si>
  <si>
    <t>May 14</t>
  </si>
  <si>
    <t>Oct. 22</t>
  </si>
  <si>
    <t>Oct. 8</t>
  </si>
  <si>
    <t>Sold</t>
  </si>
  <si>
    <t>Max</t>
  </si>
  <si>
    <t>Updated 11/14/22</t>
  </si>
  <si>
    <t>updated 11/14/22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</si>
</sst>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0" xfId="0" applyNumberFormat="1"/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0" xfId="0" applyNumberFormat="1"/>
    <xf numFmtId="0" fontId="1" fillId="0" borderId="0" xfId="0" applyFont="1"/>
    <xf numFmtId="164" fontId="0" fillId="2" borderId="0" xfId="0" applyNumberFormat="1" applyFill="1"/>
    <xf numFmtId="164" fontId="0" fillId="3" borderId="0" xfId="0" applyNumberFormat="1" applyFill="1"/>
    <xf numFmtId="10" fontId="0" fillId="0" borderId="0" xfId="0" applyNumberFormat="1" applyAlignment="1">
      <alignment horizontal="center"/>
    </xf>
    <xf numFmtId="164" fontId="0" fillId="4" borderId="0" xfId="0" applyNumberFormat="1" applyFill="1"/>
    <xf numFmtId="10" fontId="0" fillId="4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/>
    <xf numFmtId="164" fontId="0" fillId="5" borderId="0" xfId="0" applyNumberFormat="1" applyFill="1"/>
    <xf numFmtId="10" fontId="0" fillId="5" borderId="0" xfId="0" applyNumberFormat="1" applyFill="1" applyAlignment="1">
      <alignment horizontal="center"/>
    </xf>
    <xf numFmtId="0" fontId="0" fillId="5" borderId="0" xfId="0" applyFill="1"/>
    <xf numFmtId="0" fontId="4" fillId="6" borderId="0" xfId="0" applyFont="1" applyFill="1"/>
    <xf numFmtId="0" fontId="0" fillId="4" borderId="0" xfId="0" applyFill="1"/>
    <xf numFmtId="10" fontId="0" fillId="0" borderId="0" xfId="0" applyNumberFormat="1"/>
    <xf numFmtId="49" fontId="0" fillId="0" borderId="0" xfId="0" applyNumberFormat="1"/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3A4A4-D84B-4BBC-8BF7-4FD21ACCF609}">
  <dimension ref="A1:X28"/>
  <sheetViews>
    <sheetView zoomScale="80" zoomScaleNormal="80" workbookViewId="0">
      <selection activeCell="M21" sqref="M21"/>
    </sheetView>
  </sheetViews>
  <sheetFormatPr defaultRowHeight="14.25" x14ac:dyDescent="0.45"/>
  <cols>
    <col min="1" max="1" width="8" customWidth="1"/>
    <col min="3" max="3" width="16" customWidth="1"/>
    <col min="4" max="5" width="12.59765625" customWidth="1"/>
    <col min="6" max="6" width="12.265625" customWidth="1"/>
    <col min="7" max="7" width="12.86328125" customWidth="1"/>
    <col min="8" max="8" width="12.1328125" customWidth="1"/>
    <col min="11" max="11" width="3.86328125" customWidth="1"/>
    <col min="16" max="16" width="7" customWidth="1"/>
    <col min="17" max="18" width="10.1328125" customWidth="1"/>
    <col min="19" max="19" width="10.265625" customWidth="1"/>
    <col min="20" max="20" width="11.265625" customWidth="1"/>
    <col min="21" max="21" width="12" customWidth="1"/>
    <col min="23" max="23" width="7.59765625" customWidth="1"/>
    <col min="24" max="24" width="7.265625" customWidth="1"/>
  </cols>
  <sheetData>
    <row r="1" spans="1:24" x14ac:dyDescent="0.45">
      <c r="D1" s="2">
        <v>0.25</v>
      </c>
      <c r="E1" s="2">
        <v>0.5</v>
      </c>
      <c r="F1" s="2">
        <v>0.75</v>
      </c>
      <c r="G1" s="3" t="s">
        <v>23</v>
      </c>
      <c r="H1" t="s">
        <v>24</v>
      </c>
      <c r="I1" t="s">
        <v>70</v>
      </c>
      <c r="J1" t="s">
        <v>25</v>
      </c>
      <c r="L1" s="28" t="s">
        <v>106</v>
      </c>
      <c r="M1" s="28"/>
      <c r="N1" s="28"/>
      <c r="O1" s="28"/>
      <c r="Q1" s="2">
        <v>0.25</v>
      </c>
      <c r="R1" s="2">
        <v>0.5</v>
      </c>
      <c r="S1" s="2">
        <v>0.75</v>
      </c>
      <c r="T1" s="3" t="s">
        <v>23</v>
      </c>
      <c r="U1" s="3" t="s">
        <v>24</v>
      </c>
      <c r="V1" s="2"/>
      <c r="W1" s="3" t="s">
        <v>125</v>
      </c>
      <c r="X1" s="3" t="s">
        <v>126</v>
      </c>
    </row>
    <row r="2" spans="1:24" x14ac:dyDescent="0.45">
      <c r="A2" t="s">
        <v>124</v>
      </c>
      <c r="B2" s="23" t="s">
        <v>0</v>
      </c>
      <c r="C2" s="23"/>
      <c r="D2" s="5">
        <v>630</v>
      </c>
      <c r="E2" s="6">
        <v>1260</v>
      </c>
      <c r="F2" s="6">
        <v>1890</v>
      </c>
      <c r="G2" s="6">
        <v>2520</v>
      </c>
      <c r="H2" s="21">
        <f>'22.23 Concert Series'!G2</f>
        <v>1260</v>
      </c>
      <c r="I2" s="22">
        <f t="shared" ref="I2:I24" si="0">H2/G2</f>
        <v>0.5</v>
      </c>
      <c r="J2" s="19">
        <f>'22.23 Concert Series'!I2</f>
        <v>29</v>
      </c>
      <c r="L2" s="20" t="s">
        <v>27</v>
      </c>
      <c r="Q2" s="5">
        <v>224</v>
      </c>
      <c r="R2" s="5">
        <v>448</v>
      </c>
      <c r="S2" s="5">
        <v>672</v>
      </c>
      <c r="T2" s="5">
        <v>892.5</v>
      </c>
      <c r="U2" s="4">
        <f>'22.23 Classes'!J2</f>
        <v>1470</v>
      </c>
      <c r="V2" s="12">
        <f>U2/T2</f>
        <v>1.6470588235294117</v>
      </c>
      <c r="W2" s="3">
        <f>'22.23 Classes'!L2</f>
        <v>9</v>
      </c>
      <c r="X2">
        <v>9</v>
      </c>
    </row>
    <row r="3" spans="1:24" x14ac:dyDescent="0.45">
      <c r="A3" t="s">
        <v>123</v>
      </c>
      <c r="B3" s="23" t="s">
        <v>1</v>
      </c>
      <c r="C3" s="23"/>
      <c r="D3" s="5">
        <v>0</v>
      </c>
      <c r="E3" s="5">
        <v>0</v>
      </c>
      <c r="F3" s="6">
        <v>0</v>
      </c>
      <c r="G3" s="6">
        <v>0</v>
      </c>
      <c r="H3" s="21">
        <f>'22.23 Concert Series'!G3</f>
        <v>0</v>
      </c>
      <c r="I3" s="22" t="e">
        <f t="shared" si="0"/>
        <v>#DIV/0!</v>
      </c>
      <c r="J3" s="19">
        <f>'22.23 Concert Series'!I3</f>
        <v>0</v>
      </c>
      <c r="L3" s="20" t="s">
        <v>56</v>
      </c>
      <c r="Q3" s="5">
        <v>224</v>
      </c>
      <c r="R3" s="5">
        <v>448</v>
      </c>
      <c r="S3" s="5">
        <v>672</v>
      </c>
      <c r="T3" s="5">
        <v>892.5</v>
      </c>
      <c r="U3" s="4">
        <f>'22.23 Classes'!J3</f>
        <v>1470</v>
      </c>
      <c r="V3" s="12">
        <f t="shared" ref="V3:V16" si="1">U3/T3</f>
        <v>1.6470588235294117</v>
      </c>
      <c r="W3" s="3">
        <f>'22.23 Classes'!L3</f>
        <v>9</v>
      </c>
      <c r="X3">
        <v>9</v>
      </c>
    </row>
    <row r="4" spans="1:24" x14ac:dyDescent="0.45">
      <c r="A4" s="8" t="s">
        <v>107</v>
      </c>
      <c r="B4" s="23" t="s">
        <v>2</v>
      </c>
      <c r="C4" s="23"/>
      <c r="D4" s="5">
        <v>630</v>
      </c>
      <c r="E4" s="5">
        <v>1260</v>
      </c>
      <c r="F4" s="5">
        <v>1890</v>
      </c>
      <c r="G4" s="5">
        <v>2520</v>
      </c>
      <c r="H4" s="21">
        <v>2835</v>
      </c>
      <c r="I4" s="22">
        <f t="shared" si="0"/>
        <v>1.125</v>
      </c>
      <c r="J4" s="19">
        <v>63</v>
      </c>
      <c r="L4" s="24" t="s">
        <v>28</v>
      </c>
      <c r="Q4" s="5">
        <v>224</v>
      </c>
      <c r="R4" s="5">
        <v>448</v>
      </c>
      <c r="S4" s="5">
        <v>672</v>
      </c>
      <c r="T4" s="5">
        <v>892.5</v>
      </c>
      <c r="U4" s="4">
        <f>'22.23 Classes'!J4</f>
        <v>1548.75</v>
      </c>
      <c r="V4" s="12">
        <f t="shared" si="1"/>
        <v>1.7352941176470589</v>
      </c>
      <c r="W4" s="3">
        <f>'22.23 Classes'!L4</f>
        <v>9</v>
      </c>
      <c r="X4">
        <v>9</v>
      </c>
    </row>
    <row r="5" spans="1:24" x14ac:dyDescent="0.45">
      <c r="A5" t="s">
        <v>108</v>
      </c>
      <c r="B5" t="s">
        <v>3</v>
      </c>
      <c r="D5" s="5">
        <v>630</v>
      </c>
      <c r="E5" s="5">
        <v>1260</v>
      </c>
      <c r="F5" s="6">
        <v>1890</v>
      </c>
      <c r="G5" s="6">
        <v>2520</v>
      </c>
      <c r="H5" s="1">
        <f>'22.23 Concert Series'!G5</f>
        <v>1440</v>
      </c>
      <c r="I5" s="12">
        <f t="shared" si="0"/>
        <v>0.5714285714285714</v>
      </c>
      <c r="J5" s="3">
        <f>'22.23 Concert Series'!I5</f>
        <v>32</v>
      </c>
      <c r="L5" s="20" t="s">
        <v>52</v>
      </c>
      <c r="Q5" s="5">
        <v>211</v>
      </c>
      <c r="R5" s="5">
        <v>422</v>
      </c>
      <c r="S5" s="5">
        <v>633</v>
      </c>
      <c r="T5" s="5">
        <v>841.5</v>
      </c>
      <c r="U5" s="4">
        <f>'22.23 Classes'!J5</f>
        <v>1831.5</v>
      </c>
      <c r="V5" s="12">
        <f t="shared" si="1"/>
        <v>2.1764705882352939</v>
      </c>
      <c r="W5" s="3">
        <f>'22.23 Classes'!L5</f>
        <v>12</v>
      </c>
      <c r="X5">
        <v>12</v>
      </c>
    </row>
    <row r="6" spans="1:24" x14ac:dyDescent="0.45">
      <c r="A6" t="s">
        <v>109</v>
      </c>
      <c r="B6" t="s">
        <v>4</v>
      </c>
      <c r="D6" s="5">
        <v>630</v>
      </c>
      <c r="E6" s="6">
        <v>1260</v>
      </c>
      <c r="F6" s="6">
        <v>1890</v>
      </c>
      <c r="G6" s="6">
        <v>2520</v>
      </c>
      <c r="H6" s="1">
        <f>'22.23 Concert Series'!G6</f>
        <v>990</v>
      </c>
      <c r="I6" s="12">
        <f t="shared" si="0"/>
        <v>0.39285714285714285</v>
      </c>
      <c r="J6" s="3">
        <f>'22.23 Concert Series'!I6</f>
        <v>24</v>
      </c>
      <c r="L6" s="20" t="s">
        <v>30</v>
      </c>
      <c r="Q6" s="5">
        <v>134</v>
      </c>
      <c r="R6" s="5">
        <v>268</v>
      </c>
      <c r="S6" s="5">
        <v>402</v>
      </c>
      <c r="T6" s="6">
        <v>535.5</v>
      </c>
      <c r="U6" s="4">
        <f>'22.23 Classes'!J6</f>
        <v>404.25</v>
      </c>
      <c r="V6" s="12">
        <f t="shared" si="1"/>
        <v>0.75490196078431371</v>
      </c>
      <c r="W6" s="3">
        <f>'22.23 Classes'!L6</f>
        <v>4</v>
      </c>
      <c r="X6">
        <v>12</v>
      </c>
    </row>
    <row r="7" spans="1:24" x14ac:dyDescent="0.45">
      <c r="A7" t="s">
        <v>110</v>
      </c>
      <c r="B7" t="s">
        <v>5</v>
      </c>
      <c r="D7" s="5">
        <v>4200.9799999999996</v>
      </c>
      <c r="E7" s="6">
        <v>8401.9500000000007</v>
      </c>
      <c r="F7" s="6">
        <v>12602.93</v>
      </c>
      <c r="G7" s="6">
        <v>16803.900000000001</v>
      </c>
      <c r="H7" s="1">
        <f>'22.23 Concert Series'!G7</f>
        <v>6190</v>
      </c>
      <c r="I7" s="12">
        <f t="shared" si="0"/>
        <v>0.36836686721534878</v>
      </c>
      <c r="J7" s="3">
        <f>'22.23 Concert Series'!I7</f>
        <v>114</v>
      </c>
      <c r="L7" s="24" t="s">
        <v>31</v>
      </c>
      <c r="Q7" s="5">
        <v>224</v>
      </c>
      <c r="R7" s="5">
        <v>448</v>
      </c>
      <c r="S7" s="5">
        <v>672</v>
      </c>
      <c r="T7" s="5">
        <v>892.5</v>
      </c>
      <c r="U7" s="4">
        <f>'22.23 Classes'!J7</f>
        <v>1470</v>
      </c>
      <c r="V7" s="12">
        <f t="shared" si="1"/>
        <v>1.6470588235294117</v>
      </c>
      <c r="W7" s="3">
        <f>'22.23 Classes'!L7</f>
        <v>9</v>
      </c>
      <c r="X7">
        <v>9</v>
      </c>
    </row>
    <row r="8" spans="1:24" x14ac:dyDescent="0.45">
      <c r="A8" t="s">
        <v>111</v>
      </c>
      <c r="B8" t="s">
        <v>6</v>
      </c>
      <c r="D8" s="6">
        <v>4784.63</v>
      </c>
      <c r="E8" s="6">
        <v>9569.25</v>
      </c>
      <c r="F8" s="6">
        <v>14353.87</v>
      </c>
      <c r="G8" s="6">
        <v>19138.5</v>
      </c>
      <c r="H8" s="1">
        <f>'22.23 Concert Series'!G8</f>
        <v>3980</v>
      </c>
      <c r="I8" s="12">
        <f t="shared" si="0"/>
        <v>0.2079577814353267</v>
      </c>
      <c r="J8" s="3">
        <f>'22.23 Concert Series'!I8</f>
        <v>66</v>
      </c>
      <c r="L8" s="20" t="s">
        <v>53</v>
      </c>
      <c r="Q8" s="5">
        <v>224</v>
      </c>
      <c r="R8" s="5">
        <v>448</v>
      </c>
      <c r="S8" s="5">
        <v>672</v>
      </c>
      <c r="T8" s="5">
        <v>892.5</v>
      </c>
      <c r="U8" s="4">
        <f>'22.23 Classes'!J8</f>
        <v>971.25</v>
      </c>
      <c r="V8" s="12">
        <f t="shared" si="1"/>
        <v>1.088235294117647</v>
      </c>
      <c r="W8" s="3">
        <f>'22.23 Classes'!L8</f>
        <v>6</v>
      </c>
      <c r="X8">
        <v>9</v>
      </c>
    </row>
    <row r="9" spans="1:24" x14ac:dyDescent="0.45">
      <c r="A9" t="s">
        <v>111</v>
      </c>
      <c r="B9" t="s">
        <v>7</v>
      </c>
      <c r="D9" s="5">
        <v>4784.63</v>
      </c>
      <c r="E9" s="6">
        <v>9569.25</v>
      </c>
      <c r="F9" s="6">
        <v>14353.87</v>
      </c>
      <c r="G9" s="6">
        <v>19138.5</v>
      </c>
      <c r="H9" s="1">
        <f>'22.23 Concert Series'!G9</f>
        <v>7884.8</v>
      </c>
      <c r="I9" s="12">
        <f t="shared" si="0"/>
        <v>0.41198631031690047</v>
      </c>
      <c r="J9" s="3">
        <f>'22.23 Concert Series'!I9</f>
        <v>132</v>
      </c>
      <c r="L9" s="20" t="s">
        <v>33</v>
      </c>
      <c r="Q9" s="5">
        <v>211</v>
      </c>
      <c r="R9" s="5">
        <v>422</v>
      </c>
      <c r="S9" s="5">
        <v>633</v>
      </c>
      <c r="T9" s="5">
        <v>841.5</v>
      </c>
      <c r="U9" s="4">
        <f>'22.23 Classes'!J9</f>
        <v>1386</v>
      </c>
      <c r="V9" s="12">
        <f t="shared" si="1"/>
        <v>1.6470588235294117</v>
      </c>
      <c r="W9" s="3">
        <f>'22.23 Classes'!L9</f>
        <v>9</v>
      </c>
      <c r="X9">
        <v>12</v>
      </c>
    </row>
    <row r="10" spans="1:24" x14ac:dyDescent="0.45">
      <c r="A10" t="s">
        <v>112</v>
      </c>
      <c r="B10" t="s">
        <v>8</v>
      </c>
      <c r="D10" s="5">
        <v>3097.13</v>
      </c>
      <c r="E10" s="5">
        <v>6194.25</v>
      </c>
      <c r="F10" s="6">
        <v>9291.3799999999992</v>
      </c>
      <c r="G10" s="6">
        <v>12388.5</v>
      </c>
      <c r="H10" s="1">
        <f>'22.23 Concert Series'!G10</f>
        <v>6779.8</v>
      </c>
      <c r="I10" s="12">
        <f t="shared" si="0"/>
        <v>0.54726560923437062</v>
      </c>
      <c r="J10" s="3">
        <f>'22.23 Concert Series'!I10</f>
        <v>159</v>
      </c>
      <c r="L10" s="20" t="s">
        <v>34</v>
      </c>
      <c r="Q10" s="5">
        <v>102</v>
      </c>
      <c r="R10" s="5">
        <v>204</v>
      </c>
      <c r="S10" s="5">
        <v>306</v>
      </c>
      <c r="T10" s="5">
        <v>408</v>
      </c>
      <c r="U10" s="4">
        <f>'22.23 Classes'!J10</f>
        <v>832</v>
      </c>
      <c r="V10" s="12">
        <f t="shared" si="1"/>
        <v>2.0392156862745097</v>
      </c>
      <c r="W10" s="3">
        <f>'22.23 Classes'!L10</f>
        <v>12</v>
      </c>
      <c r="X10">
        <v>12</v>
      </c>
    </row>
    <row r="11" spans="1:24" x14ac:dyDescent="0.45">
      <c r="A11" t="s">
        <v>113</v>
      </c>
      <c r="B11" t="s">
        <v>9</v>
      </c>
      <c r="D11" s="5">
        <v>4200.9799999999996</v>
      </c>
      <c r="E11" s="6">
        <v>8401.9500000000007</v>
      </c>
      <c r="F11" s="6">
        <v>12602.93</v>
      </c>
      <c r="G11" s="6">
        <v>16803.900000000001</v>
      </c>
      <c r="H11" s="1">
        <f>'22.23 Concert Series'!G11</f>
        <v>6233.8</v>
      </c>
      <c r="I11" s="12">
        <f t="shared" si="0"/>
        <v>0.37097340498336695</v>
      </c>
      <c r="J11" s="3">
        <f>'22.23 Concert Series'!I11</f>
        <v>114</v>
      </c>
      <c r="L11" s="20" t="s">
        <v>35</v>
      </c>
      <c r="Q11" s="5">
        <v>224</v>
      </c>
      <c r="R11" s="5">
        <v>448</v>
      </c>
      <c r="S11" s="5">
        <v>672</v>
      </c>
      <c r="T11" s="5">
        <v>892.5</v>
      </c>
      <c r="U11" s="4">
        <f>'22.23 Classes'!J11</f>
        <v>1496.25</v>
      </c>
      <c r="V11" s="12">
        <f t="shared" si="1"/>
        <v>1.6764705882352942</v>
      </c>
      <c r="W11" s="3">
        <f>'22.23 Classes'!L11</f>
        <v>9</v>
      </c>
      <c r="X11">
        <v>9</v>
      </c>
    </row>
    <row r="12" spans="1:24" x14ac:dyDescent="0.45">
      <c r="A12" t="s">
        <v>91</v>
      </c>
      <c r="B12" t="s">
        <v>10</v>
      </c>
      <c r="D12" s="6">
        <v>3527.1</v>
      </c>
      <c r="E12" s="6">
        <v>7054.2</v>
      </c>
      <c r="F12" s="6">
        <v>10581.3</v>
      </c>
      <c r="G12" s="6">
        <v>14108.4</v>
      </c>
      <c r="H12" s="1">
        <f>'22.23 Concert Series'!G12</f>
        <v>1963.8</v>
      </c>
      <c r="I12" s="12">
        <f t="shared" si="0"/>
        <v>0.13919367185506507</v>
      </c>
      <c r="J12" s="3">
        <f>'22.23 Concert Series'!I12</f>
        <v>43</v>
      </c>
      <c r="L12" s="20" t="s">
        <v>36</v>
      </c>
      <c r="Q12" s="5">
        <v>224</v>
      </c>
      <c r="R12" s="5">
        <v>448</v>
      </c>
      <c r="S12" s="5">
        <v>672</v>
      </c>
      <c r="T12" s="5">
        <v>892.5</v>
      </c>
      <c r="U12" s="4">
        <f>'22.23 Classes'!J12</f>
        <v>1496.25</v>
      </c>
      <c r="V12" s="12">
        <f t="shared" si="1"/>
        <v>1.6764705882352942</v>
      </c>
      <c r="W12" s="3">
        <f>'22.23 Classes'!L12</f>
        <v>9</v>
      </c>
      <c r="X12">
        <v>9</v>
      </c>
    </row>
    <row r="13" spans="1:24" x14ac:dyDescent="0.45">
      <c r="A13" t="s">
        <v>114</v>
      </c>
      <c r="B13" t="s">
        <v>11</v>
      </c>
      <c r="D13" s="5">
        <v>4784.63</v>
      </c>
      <c r="E13" s="6">
        <v>9569.25</v>
      </c>
      <c r="F13" s="6">
        <v>14353.87</v>
      </c>
      <c r="G13" s="6">
        <v>19138.5</v>
      </c>
      <c r="H13" s="1">
        <f>'22.23 Concert Series'!G13</f>
        <v>7919.8</v>
      </c>
      <c r="I13" s="12">
        <f t="shared" si="0"/>
        <v>0.41381508477675888</v>
      </c>
      <c r="J13" s="3">
        <f>'22.23 Concert Series'!I13</f>
        <v>127</v>
      </c>
      <c r="L13" s="20" t="s">
        <v>55</v>
      </c>
      <c r="Q13" s="5">
        <v>224</v>
      </c>
      <c r="R13" s="5">
        <v>448</v>
      </c>
      <c r="S13" s="5">
        <v>672</v>
      </c>
      <c r="T13" s="5">
        <v>892.5</v>
      </c>
      <c r="U13" s="4">
        <f>'22.23 Classes'!J13</f>
        <v>1496.25</v>
      </c>
      <c r="V13" s="12">
        <f t="shared" si="1"/>
        <v>1.6764705882352942</v>
      </c>
      <c r="W13" s="3">
        <f>'22.23 Classes'!L13</f>
        <v>9</v>
      </c>
      <c r="X13">
        <v>9</v>
      </c>
    </row>
    <row r="14" spans="1:24" x14ac:dyDescent="0.45">
      <c r="A14" t="s">
        <v>115</v>
      </c>
      <c r="B14" t="s">
        <v>12</v>
      </c>
      <c r="D14" s="5">
        <v>3684.6</v>
      </c>
      <c r="E14" s="6">
        <v>7369.2</v>
      </c>
      <c r="F14" s="6">
        <v>11053.8</v>
      </c>
      <c r="G14" s="6">
        <v>14738.4</v>
      </c>
      <c r="H14" s="1">
        <f>'22.23 Concert Series'!G14</f>
        <v>4704.8</v>
      </c>
      <c r="I14" s="12">
        <f t="shared" si="0"/>
        <v>0.31922053954296264</v>
      </c>
      <c r="J14" s="3">
        <f>'22.23 Concert Series'!I14</f>
        <v>101</v>
      </c>
      <c r="L14" s="20" t="s">
        <v>40</v>
      </c>
      <c r="Q14" s="5">
        <v>134</v>
      </c>
      <c r="R14" s="5">
        <v>268</v>
      </c>
      <c r="S14" s="5">
        <v>402</v>
      </c>
      <c r="T14" s="5">
        <v>535.5</v>
      </c>
      <c r="U14" s="4">
        <f>'22.23 Classes'!J14</f>
        <v>913.5</v>
      </c>
      <c r="V14" s="12">
        <f t="shared" si="1"/>
        <v>1.7058823529411764</v>
      </c>
      <c r="W14" s="3">
        <f>'22.23 Classes'!L14</f>
        <v>9</v>
      </c>
      <c r="X14">
        <v>12</v>
      </c>
    </row>
    <row r="15" spans="1:24" x14ac:dyDescent="0.45">
      <c r="A15" t="s">
        <v>116</v>
      </c>
      <c r="B15" t="s">
        <v>13</v>
      </c>
      <c r="D15" s="6">
        <v>4784.63</v>
      </c>
      <c r="E15" s="6">
        <v>9569.25</v>
      </c>
      <c r="F15" s="6">
        <v>14353.87</v>
      </c>
      <c r="G15" s="6">
        <v>19138.5</v>
      </c>
      <c r="H15" s="1">
        <f>'22.23 Concert Series'!G15</f>
        <v>3455</v>
      </c>
      <c r="I15" s="12">
        <f t="shared" si="0"/>
        <v>0.18052616453745068</v>
      </c>
      <c r="J15" s="3">
        <f>'22.23 Concert Series'!I15</f>
        <v>57</v>
      </c>
      <c r="L15" s="20" t="s">
        <v>41</v>
      </c>
      <c r="Q15" s="5">
        <v>211</v>
      </c>
      <c r="R15" s="5">
        <v>422</v>
      </c>
      <c r="S15" s="5">
        <v>633</v>
      </c>
      <c r="T15" s="5">
        <v>841.5</v>
      </c>
      <c r="U15" s="4">
        <f>'22.23 Classes'!J15</f>
        <v>1410.75</v>
      </c>
      <c r="V15" s="12">
        <f t="shared" si="1"/>
        <v>1.6764705882352942</v>
      </c>
      <c r="W15" s="3">
        <f>'22.23 Classes'!L15</f>
        <v>9</v>
      </c>
      <c r="X15">
        <v>9</v>
      </c>
    </row>
    <row r="16" spans="1:24" x14ac:dyDescent="0.45">
      <c r="A16" t="s">
        <v>116</v>
      </c>
      <c r="B16" t="s">
        <v>14</v>
      </c>
      <c r="D16" s="6">
        <v>4784.63</v>
      </c>
      <c r="E16" s="6">
        <v>9569.25</v>
      </c>
      <c r="F16" s="6">
        <v>14353.87</v>
      </c>
      <c r="G16" s="6">
        <v>19138.5</v>
      </c>
      <c r="H16" s="1">
        <f>'22.23 Concert Series'!G16</f>
        <v>1864.8</v>
      </c>
      <c r="I16" s="12">
        <f t="shared" si="0"/>
        <v>9.743710322125558E-2</v>
      </c>
      <c r="J16" s="3">
        <f>'22.23 Concert Series'!I16</f>
        <v>32</v>
      </c>
      <c r="L16" s="20" t="s">
        <v>57</v>
      </c>
      <c r="Q16" s="5">
        <v>249</v>
      </c>
      <c r="R16" s="5">
        <v>498</v>
      </c>
      <c r="S16" s="5">
        <v>747</v>
      </c>
      <c r="T16" s="5">
        <v>994.5</v>
      </c>
      <c r="U16" s="4">
        <f>'22.23 Classes'!J16</f>
        <v>1223.25</v>
      </c>
      <c r="V16" s="12">
        <f t="shared" si="1"/>
        <v>1.2300150829562595</v>
      </c>
      <c r="W16" s="3">
        <f>'22.23 Classes'!L16</f>
        <v>7</v>
      </c>
      <c r="X16">
        <v>12</v>
      </c>
    </row>
    <row r="17" spans="1:24" x14ac:dyDescent="0.45">
      <c r="A17" t="s">
        <v>117</v>
      </c>
      <c r="B17" t="s">
        <v>15</v>
      </c>
      <c r="D17" s="6">
        <v>4856.63</v>
      </c>
      <c r="E17" s="6">
        <v>9713.25</v>
      </c>
      <c r="F17" s="6">
        <v>14569.88</v>
      </c>
      <c r="G17" s="6">
        <v>19426.5</v>
      </c>
      <c r="H17" s="1">
        <f>'22.23 Concert Series'!G17</f>
        <v>1380</v>
      </c>
      <c r="I17" s="12">
        <f t="shared" si="0"/>
        <v>7.1036985560960539E-2</v>
      </c>
      <c r="J17" s="3">
        <f>'22.23 Concert Series'!I17</f>
        <v>23</v>
      </c>
      <c r="Q17" s="5">
        <f>SUM(Q2:Q16)</f>
        <v>3044</v>
      </c>
      <c r="R17" s="5">
        <f t="shared" ref="R17:T17" si="2">SUM(R2:R16)</f>
        <v>6088</v>
      </c>
      <c r="S17" s="5">
        <f t="shared" si="2"/>
        <v>9132</v>
      </c>
      <c r="T17" s="5">
        <f t="shared" si="2"/>
        <v>12138</v>
      </c>
      <c r="U17" s="16">
        <f>'22.23 Classes'!J17</f>
        <v>19420</v>
      </c>
      <c r="V17" s="14">
        <f>U17/T17</f>
        <v>1.5999340912835722</v>
      </c>
      <c r="W17" s="17">
        <f>'22.23 Classes'!L17</f>
        <v>131</v>
      </c>
      <c r="X17" s="25">
        <f>SUM(X2:X16)</f>
        <v>153</v>
      </c>
    </row>
    <row r="18" spans="1:24" x14ac:dyDescent="0.45">
      <c r="A18" t="s">
        <v>117</v>
      </c>
      <c r="B18" t="s">
        <v>16</v>
      </c>
      <c r="D18" s="5">
        <v>4856.63</v>
      </c>
      <c r="E18" s="6">
        <v>9713.25</v>
      </c>
      <c r="F18" s="6">
        <v>14569.88</v>
      </c>
      <c r="G18" s="6">
        <v>19426.5</v>
      </c>
      <c r="H18" s="1">
        <f>'22.23 Concert Series'!G18</f>
        <v>4904.8</v>
      </c>
      <c r="I18" s="12">
        <f t="shared" si="0"/>
        <v>0.25247985998507194</v>
      </c>
      <c r="J18" s="3">
        <f>'22.23 Concert Series'!I18</f>
        <v>78</v>
      </c>
      <c r="W18" s="26">
        <f>(W17/X17)</f>
        <v>0.85620915032679734</v>
      </c>
    </row>
    <row r="19" spans="1:24" x14ac:dyDescent="0.45">
      <c r="A19" t="s">
        <v>118</v>
      </c>
      <c r="B19" t="s">
        <v>17</v>
      </c>
      <c r="D19" s="6">
        <v>4200.9799999999996</v>
      </c>
      <c r="E19" s="6">
        <v>8401.9500000000007</v>
      </c>
      <c r="F19" s="6">
        <v>12602.93</v>
      </c>
      <c r="G19" s="6">
        <v>16803.900000000001</v>
      </c>
      <c r="H19" s="1">
        <f>'22.23 Concert Series'!G19</f>
        <v>2680.8</v>
      </c>
      <c r="I19" s="12">
        <f t="shared" si="0"/>
        <v>0.15953439380143894</v>
      </c>
      <c r="J19" s="3">
        <f>'22.23 Concert Series'!I19</f>
        <v>50</v>
      </c>
    </row>
    <row r="20" spans="1:24" x14ac:dyDescent="0.45">
      <c r="A20" t="s">
        <v>119</v>
      </c>
      <c r="B20" t="s">
        <v>18</v>
      </c>
      <c r="D20" s="5">
        <v>5628.38</v>
      </c>
      <c r="E20" s="6">
        <v>11256.75</v>
      </c>
      <c r="F20" s="6">
        <v>16885.13</v>
      </c>
      <c r="G20" s="6">
        <v>22513.5</v>
      </c>
      <c r="H20" s="1">
        <f>'22.23 Concert Series'!G20</f>
        <v>7964.8</v>
      </c>
      <c r="I20" s="12">
        <f t="shared" si="0"/>
        <v>0.35377884380482821</v>
      </c>
      <c r="J20" s="3">
        <f>'22.23 Concert Series'!I20</f>
        <v>112</v>
      </c>
      <c r="L20" s="29" t="s">
        <v>127</v>
      </c>
      <c r="M20" s="29"/>
      <c r="N20" s="29"/>
    </row>
    <row r="21" spans="1:24" x14ac:dyDescent="0.45">
      <c r="A21" s="27" t="s">
        <v>120</v>
      </c>
      <c r="B21" t="s">
        <v>19</v>
      </c>
      <c r="D21" s="6">
        <v>3097.13</v>
      </c>
      <c r="E21" s="6">
        <v>6194.25</v>
      </c>
      <c r="F21" s="6">
        <v>9291.3799999999992</v>
      </c>
      <c r="G21" s="6">
        <v>12388.5</v>
      </c>
      <c r="H21" s="1">
        <f>'22.23 Concert Series'!G21</f>
        <v>910</v>
      </c>
      <c r="I21" s="12">
        <f t="shared" si="0"/>
        <v>7.345522056746176E-2</v>
      </c>
      <c r="J21" s="3">
        <f>'22.23 Concert Series'!I21</f>
        <v>24</v>
      </c>
    </row>
    <row r="22" spans="1:24" x14ac:dyDescent="0.45">
      <c r="A22" s="27" t="s">
        <v>120</v>
      </c>
      <c r="B22" t="s">
        <v>20</v>
      </c>
      <c r="D22" s="6">
        <v>3097.13</v>
      </c>
      <c r="E22" s="6">
        <v>6194.25</v>
      </c>
      <c r="F22" s="6">
        <v>9291.3799999999992</v>
      </c>
      <c r="G22" s="6">
        <v>12388.5</v>
      </c>
      <c r="H22" s="1">
        <f>'22.23 Concert Series'!G22</f>
        <v>1559.8</v>
      </c>
      <c r="I22" s="12">
        <f t="shared" si="0"/>
        <v>0.12590709125398555</v>
      </c>
      <c r="J22" s="3">
        <f>'22.23 Concert Series'!I22</f>
        <v>35</v>
      </c>
    </row>
    <row r="23" spans="1:24" x14ac:dyDescent="0.45">
      <c r="A23" s="27" t="s">
        <v>121</v>
      </c>
      <c r="B23" t="s">
        <v>21</v>
      </c>
      <c r="D23" s="6">
        <v>4200.9799999999996</v>
      </c>
      <c r="E23" s="6">
        <v>8401.9500000000007</v>
      </c>
      <c r="F23" s="6">
        <v>12602.93</v>
      </c>
      <c r="G23" s="6">
        <v>16803.900000000001</v>
      </c>
      <c r="H23" s="1">
        <f>'22.23 Concert Series'!G23</f>
        <v>3418.8</v>
      </c>
      <c r="I23" s="12">
        <f t="shared" si="0"/>
        <v>0.20345276989270347</v>
      </c>
      <c r="J23" s="3">
        <f>'22.23 Concert Series'!I23</f>
        <v>66</v>
      </c>
    </row>
    <row r="24" spans="1:24" x14ac:dyDescent="0.45">
      <c r="A24" s="27" t="s">
        <v>122</v>
      </c>
      <c r="B24" t="s">
        <v>22</v>
      </c>
      <c r="D24" s="5">
        <v>5209.6499999999996</v>
      </c>
      <c r="E24" s="6">
        <v>10419.299999999999</v>
      </c>
      <c r="F24" s="6">
        <v>15628.95</v>
      </c>
      <c r="G24" s="6">
        <v>20838.599999999999</v>
      </c>
      <c r="H24" s="1">
        <f>'22.23 Concert Series'!G24</f>
        <v>8403.6</v>
      </c>
      <c r="I24" s="12">
        <f t="shared" si="0"/>
        <v>0.40327085312832922</v>
      </c>
      <c r="J24" s="3">
        <f>'22.23 Concert Series'!I24</f>
        <v>128</v>
      </c>
    </row>
    <row r="25" spans="1:24" x14ac:dyDescent="0.45">
      <c r="B25" s="9" t="s">
        <v>26</v>
      </c>
      <c r="D25" s="5">
        <f>G25*0.25</f>
        <v>80301.375</v>
      </c>
      <c r="E25" s="6">
        <f>G25*0.5</f>
        <v>160602.75</v>
      </c>
      <c r="F25" s="6">
        <f>G25*0.75</f>
        <v>240904.125</v>
      </c>
      <c r="G25" s="6">
        <f>SUM(G2:G24)</f>
        <v>321205.5</v>
      </c>
      <c r="H25" s="13">
        <f>'22.23 Concert Series'!G25</f>
        <v>88724.200000000026</v>
      </c>
      <c r="I25" s="14">
        <f>H25/G25</f>
        <v>0.27622254288920961</v>
      </c>
      <c r="J25" s="17">
        <f>'22.23 Concert Series'!I25</f>
        <v>1609</v>
      </c>
    </row>
    <row r="28" spans="1:24" x14ac:dyDescent="0.45">
      <c r="C28" s="29" t="s">
        <v>127</v>
      </c>
      <c r="D28" s="29"/>
    </row>
  </sheetData>
  <mergeCells count="3">
    <mergeCell ref="L1:O1"/>
    <mergeCell ref="L20:N20"/>
    <mergeCell ref="C28:D28"/>
  </mergeCells>
  <conditionalFormatting sqref="D25">
    <cfRule type="cellIs" dxfId="1" priority="1" operator="equal">
      <formula>80931.38</formula>
    </cfRule>
  </conditionalFormatting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53409-43F6-415A-900A-4549CAB76EA4}">
  <dimension ref="A1:AM51"/>
  <sheetViews>
    <sheetView tabSelected="1" zoomScale="90" zoomScaleNormal="90" workbookViewId="0">
      <selection activeCell="K9" sqref="K8:K9"/>
    </sheetView>
  </sheetViews>
  <sheetFormatPr defaultRowHeight="14.25" x14ac:dyDescent="0.45"/>
  <cols>
    <col min="2" max="2" width="14.86328125" customWidth="1"/>
    <col min="3" max="3" width="11.73046875" style="3" customWidth="1"/>
    <col min="4" max="4" width="11.86328125" style="3" customWidth="1"/>
    <col min="5" max="5" width="14.1328125" style="3" customWidth="1"/>
    <col min="6" max="6" width="13.3984375" style="3" customWidth="1"/>
    <col min="7" max="7" width="12.3984375" customWidth="1"/>
    <col min="8" max="8" width="9.86328125" bestFit="1" customWidth="1"/>
    <col min="9" max="9" width="10.265625" bestFit="1" customWidth="1"/>
    <col min="10" max="10" width="10.86328125" customWidth="1"/>
    <col min="11" max="11" width="11.3984375" customWidth="1"/>
    <col min="12" max="12" width="11" customWidth="1"/>
    <col min="13" max="13" width="10.265625" bestFit="1" customWidth="1"/>
    <col min="14" max="14" width="13.3984375" customWidth="1"/>
    <col min="15" max="15" width="13" customWidth="1"/>
    <col min="16" max="16" width="13.3984375" customWidth="1"/>
    <col min="17" max="17" width="12.86328125" customWidth="1"/>
    <col min="18" max="18" width="13.265625" customWidth="1"/>
    <col min="19" max="19" width="13.59765625" customWidth="1"/>
    <col min="20" max="20" width="12.86328125" customWidth="1"/>
    <col min="21" max="21" width="12.73046875" customWidth="1"/>
    <col min="22" max="22" width="12" customWidth="1"/>
    <col min="23" max="23" width="11.265625" customWidth="1"/>
    <col min="24" max="24" width="11.59765625" customWidth="1"/>
    <col min="25" max="26" width="13.1328125" customWidth="1"/>
    <col min="27" max="27" width="11.86328125" customWidth="1"/>
    <col min="28" max="28" width="14" customWidth="1"/>
    <col min="29" max="29" width="13.265625" customWidth="1"/>
    <col min="30" max="30" width="12.86328125" customWidth="1"/>
    <col min="31" max="31" width="12.1328125" customWidth="1"/>
    <col min="32" max="32" width="12.73046875" customWidth="1"/>
    <col min="33" max="34" width="12.3984375" customWidth="1"/>
    <col min="35" max="35" width="12.86328125" customWidth="1"/>
    <col min="36" max="36" width="11.73046875" customWidth="1"/>
    <col min="37" max="37" width="12.1328125" customWidth="1"/>
    <col min="38" max="38" width="13.3984375" customWidth="1"/>
    <col min="39" max="39" width="12" customWidth="1"/>
  </cols>
  <sheetData>
    <row r="1" spans="1:12" x14ac:dyDescent="0.45">
      <c r="C1" s="2">
        <v>0.25</v>
      </c>
      <c r="D1" s="2">
        <v>0.5</v>
      </c>
      <c r="E1" s="2">
        <v>0.75</v>
      </c>
      <c r="F1" s="3" t="s">
        <v>23</v>
      </c>
      <c r="G1" t="s">
        <v>24</v>
      </c>
      <c r="H1" t="s">
        <v>70</v>
      </c>
      <c r="I1" t="s">
        <v>25</v>
      </c>
      <c r="L1" t="s">
        <v>128</v>
      </c>
    </row>
    <row r="2" spans="1:12" x14ac:dyDescent="0.45">
      <c r="A2" s="23" t="s">
        <v>0</v>
      </c>
      <c r="B2" s="23"/>
      <c r="C2" s="5">
        <v>630</v>
      </c>
      <c r="D2" s="5">
        <v>1260</v>
      </c>
      <c r="E2" s="6">
        <v>1890</v>
      </c>
      <c r="F2" s="6">
        <v>2520</v>
      </c>
      <c r="G2" s="21">
        <v>1260</v>
      </c>
      <c r="H2" s="22">
        <f t="shared" ref="H2:H24" si="0">G2/F2</f>
        <v>0.5</v>
      </c>
      <c r="I2" s="19">
        <v>29</v>
      </c>
    </row>
    <row r="3" spans="1:12" x14ac:dyDescent="0.45">
      <c r="A3" s="23" t="s">
        <v>1</v>
      </c>
      <c r="B3" s="23"/>
      <c r="C3" s="5">
        <v>0</v>
      </c>
      <c r="D3" s="5">
        <v>0</v>
      </c>
      <c r="E3" s="6">
        <v>0</v>
      </c>
      <c r="F3" s="6">
        <v>0</v>
      </c>
      <c r="G3" s="21">
        <v>0</v>
      </c>
      <c r="H3" s="22" t="e">
        <f t="shared" si="0"/>
        <v>#DIV/0!</v>
      </c>
      <c r="I3" s="19">
        <v>0</v>
      </c>
    </row>
    <row r="4" spans="1:12" x14ac:dyDescent="0.45">
      <c r="A4" s="23" t="s">
        <v>2</v>
      </c>
      <c r="B4" s="23"/>
      <c r="C4" s="5">
        <v>630</v>
      </c>
      <c r="D4" s="5">
        <v>1260</v>
      </c>
      <c r="E4" s="5">
        <v>1890</v>
      </c>
      <c r="F4" s="5">
        <v>2520</v>
      </c>
      <c r="G4" s="21">
        <v>2835</v>
      </c>
      <c r="H4" s="22">
        <f t="shared" si="0"/>
        <v>1.125</v>
      </c>
      <c r="I4" s="19">
        <v>63</v>
      </c>
    </row>
    <row r="5" spans="1:12" x14ac:dyDescent="0.45">
      <c r="A5" t="s">
        <v>3</v>
      </c>
      <c r="C5" s="5">
        <v>630</v>
      </c>
      <c r="D5" s="5">
        <v>1260</v>
      </c>
      <c r="E5" s="6">
        <v>1890</v>
      </c>
      <c r="F5" s="6">
        <v>2520</v>
      </c>
      <c r="G5" s="1">
        <v>1440</v>
      </c>
      <c r="H5" s="12">
        <f t="shared" si="0"/>
        <v>0.5714285714285714</v>
      </c>
      <c r="I5" s="3">
        <v>32</v>
      </c>
    </row>
    <row r="6" spans="1:12" x14ac:dyDescent="0.45">
      <c r="A6" t="s">
        <v>4</v>
      </c>
      <c r="C6" s="5">
        <v>630</v>
      </c>
      <c r="D6" s="6">
        <v>1260</v>
      </c>
      <c r="E6" s="6">
        <v>1890</v>
      </c>
      <c r="F6" s="6">
        <v>2520</v>
      </c>
      <c r="G6" s="1">
        <v>990</v>
      </c>
      <c r="H6" s="12">
        <f t="shared" si="0"/>
        <v>0.39285714285714285</v>
      </c>
      <c r="I6" s="3">
        <v>24</v>
      </c>
    </row>
    <row r="7" spans="1:12" x14ac:dyDescent="0.45">
      <c r="A7" t="s">
        <v>5</v>
      </c>
      <c r="C7" s="5">
        <v>4200.9799999999996</v>
      </c>
      <c r="D7" s="6">
        <v>8401.9500000000007</v>
      </c>
      <c r="E7" s="6">
        <v>12602.93</v>
      </c>
      <c r="F7" s="6">
        <v>16803.900000000001</v>
      </c>
      <c r="G7" s="1">
        <v>6190</v>
      </c>
      <c r="H7" s="12">
        <f t="shared" si="0"/>
        <v>0.36836686721534878</v>
      </c>
      <c r="I7" s="3">
        <v>114</v>
      </c>
    </row>
    <row r="8" spans="1:12" x14ac:dyDescent="0.45">
      <c r="A8" t="s">
        <v>6</v>
      </c>
      <c r="C8" s="6">
        <v>4784.63</v>
      </c>
      <c r="D8" s="6">
        <v>9569.25</v>
      </c>
      <c r="E8" s="6">
        <v>14353.87</v>
      </c>
      <c r="F8" s="6">
        <v>19138.5</v>
      </c>
      <c r="G8" s="1">
        <v>3980</v>
      </c>
      <c r="H8" s="12">
        <f t="shared" si="0"/>
        <v>0.2079577814353267</v>
      </c>
      <c r="I8" s="3">
        <v>66</v>
      </c>
    </row>
    <row r="9" spans="1:12" x14ac:dyDescent="0.45">
      <c r="A9" t="s">
        <v>7</v>
      </c>
      <c r="C9" s="5">
        <v>4784.63</v>
      </c>
      <c r="D9" s="6">
        <v>9569.25</v>
      </c>
      <c r="E9" s="6">
        <v>14353.87</v>
      </c>
      <c r="F9" s="6">
        <v>19138.5</v>
      </c>
      <c r="G9" s="1">
        <v>7884.8</v>
      </c>
      <c r="H9" s="12">
        <f t="shared" si="0"/>
        <v>0.41198631031690047</v>
      </c>
      <c r="I9" s="3">
        <v>132</v>
      </c>
    </row>
    <row r="10" spans="1:12" x14ac:dyDescent="0.45">
      <c r="A10" t="s">
        <v>8</v>
      </c>
      <c r="C10" s="5">
        <v>3097.13</v>
      </c>
      <c r="D10" s="5">
        <v>6194.25</v>
      </c>
      <c r="E10" s="6">
        <v>9291.3799999999992</v>
      </c>
      <c r="F10" s="6">
        <v>12388.5</v>
      </c>
      <c r="G10" s="1">
        <v>6779.8</v>
      </c>
      <c r="H10" s="12">
        <f t="shared" si="0"/>
        <v>0.54726560923437062</v>
      </c>
      <c r="I10" s="3">
        <v>159</v>
      </c>
    </row>
    <row r="11" spans="1:12" x14ac:dyDescent="0.45">
      <c r="A11" t="s">
        <v>9</v>
      </c>
      <c r="C11" s="5">
        <v>4200.9799999999996</v>
      </c>
      <c r="D11" s="6">
        <v>8401.9500000000007</v>
      </c>
      <c r="E11" s="6">
        <v>12602.93</v>
      </c>
      <c r="F11" s="6">
        <v>16803.900000000001</v>
      </c>
      <c r="G11" s="1">
        <v>6233.8</v>
      </c>
      <c r="H11" s="12">
        <f t="shared" si="0"/>
        <v>0.37097340498336695</v>
      </c>
      <c r="I11" s="3">
        <v>114</v>
      </c>
    </row>
    <row r="12" spans="1:12" x14ac:dyDescent="0.45">
      <c r="A12" t="s">
        <v>10</v>
      </c>
      <c r="C12" s="6">
        <v>3527.1</v>
      </c>
      <c r="D12" s="6">
        <v>7054.2</v>
      </c>
      <c r="E12" s="6">
        <v>10581.3</v>
      </c>
      <c r="F12" s="6">
        <v>14108.4</v>
      </c>
      <c r="G12" s="1">
        <v>1963.8</v>
      </c>
      <c r="H12" s="12">
        <f t="shared" si="0"/>
        <v>0.13919367185506507</v>
      </c>
      <c r="I12" s="3">
        <v>43</v>
      </c>
    </row>
    <row r="13" spans="1:12" x14ac:dyDescent="0.45">
      <c r="A13" t="s">
        <v>11</v>
      </c>
      <c r="C13" s="5">
        <v>4784.63</v>
      </c>
      <c r="D13" s="6">
        <v>9569.25</v>
      </c>
      <c r="E13" s="6">
        <v>14353.87</v>
      </c>
      <c r="F13" s="6">
        <v>19138.5</v>
      </c>
      <c r="G13" s="1">
        <v>7919.8</v>
      </c>
      <c r="H13" s="12">
        <f t="shared" si="0"/>
        <v>0.41381508477675888</v>
      </c>
      <c r="I13" s="3">
        <v>127</v>
      </c>
    </row>
    <row r="14" spans="1:12" x14ac:dyDescent="0.45">
      <c r="A14" t="s">
        <v>12</v>
      </c>
      <c r="C14" s="5">
        <v>3684.6</v>
      </c>
      <c r="D14" s="6">
        <v>7369.2</v>
      </c>
      <c r="E14" s="6">
        <v>11053.8</v>
      </c>
      <c r="F14" s="6">
        <v>14738.4</v>
      </c>
      <c r="G14" s="1">
        <v>4704.8</v>
      </c>
      <c r="H14" s="12">
        <f t="shared" si="0"/>
        <v>0.31922053954296264</v>
      </c>
      <c r="I14" s="3">
        <v>101</v>
      </c>
    </row>
    <row r="15" spans="1:12" x14ac:dyDescent="0.45">
      <c r="A15" t="s">
        <v>13</v>
      </c>
      <c r="C15" s="6">
        <v>4784.63</v>
      </c>
      <c r="D15" s="6">
        <v>9569.25</v>
      </c>
      <c r="E15" s="6">
        <v>14353.87</v>
      </c>
      <c r="F15" s="6">
        <v>19138.5</v>
      </c>
      <c r="G15" s="1">
        <v>3455</v>
      </c>
      <c r="H15" s="12">
        <f t="shared" si="0"/>
        <v>0.18052616453745068</v>
      </c>
      <c r="I15" s="3">
        <v>57</v>
      </c>
    </row>
    <row r="16" spans="1:12" x14ac:dyDescent="0.45">
      <c r="A16" t="s">
        <v>14</v>
      </c>
      <c r="C16" s="6">
        <v>4784.63</v>
      </c>
      <c r="D16" s="6">
        <v>9569.25</v>
      </c>
      <c r="E16" s="6">
        <v>14353.87</v>
      </c>
      <c r="F16" s="6">
        <v>19138.5</v>
      </c>
      <c r="G16" s="1">
        <v>1864.8</v>
      </c>
      <c r="H16" s="12">
        <f t="shared" si="0"/>
        <v>9.743710322125558E-2</v>
      </c>
      <c r="I16" s="3">
        <v>32</v>
      </c>
    </row>
    <row r="17" spans="1:39" x14ac:dyDescent="0.45">
      <c r="A17" t="s">
        <v>15</v>
      </c>
      <c r="C17" s="6">
        <v>4856.63</v>
      </c>
      <c r="D17" s="6">
        <v>9713.25</v>
      </c>
      <c r="E17" s="6">
        <v>14569.88</v>
      </c>
      <c r="F17" s="6">
        <v>19426.5</v>
      </c>
      <c r="G17" s="1">
        <v>1380</v>
      </c>
      <c r="H17" s="12">
        <f t="shared" si="0"/>
        <v>7.1036985560960539E-2</v>
      </c>
      <c r="I17" s="3">
        <v>23</v>
      </c>
    </row>
    <row r="18" spans="1:39" x14ac:dyDescent="0.45">
      <c r="A18" t="s">
        <v>16</v>
      </c>
      <c r="C18" s="5">
        <v>4856.63</v>
      </c>
      <c r="D18" s="6">
        <v>9713.25</v>
      </c>
      <c r="E18" s="6">
        <v>14569.88</v>
      </c>
      <c r="F18" s="6">
        <v>19426.5</v>
      </c>
      <c r="G18" s="1">
        <v>4904.8</v>
      </c>
      <c r="H18" s="12">
        <f t="shared" si="0"/>
        <v>0.25247985998507194</v>
      </c>
      <c r="I18" s="3">
        <v>78</v>
      </c>
    </row>
    <row r="19" spans="1:39" x14ac:dyDescent="0.45">
      <c r="A19" t="s">
        <v>17</v>
      </c>
      <c r="C19" s="6">
        <v>4200.9799999999996</v>
      </c>
      <c r="D19" s="6">
        <v>8401.9500000000007</v>
      </c>
      <c r="E19" s="6">
        <v>12602.93</v>
      </c>
      <c r="F19" s="6">
        <v>16803.900000000001</v>
      </c>
      <c r="G19" s="1">
        <v>2680.8</v>
      </c>
      <c r="H19" s="12">
        <f t="shared" si="0"/>
        <v>0.15953439380143894</v>
      </c>
      <c r="I19" s="3">
        <v>50</v>
      </c>
    </row>
    <row r="20" spans="1:39" x14ac:dyDescent="0.45">
      <c r="A20" t="s">
        <v>18</v>
      </c>
      <c r="C20" s="5">
        <v>5628.38</v>
      </c>
      <c r="D20" s="6">
        <v>11256.75</v>
      </c>
      <c r="E20" s="6">
        <v>16885.13</v>
      </c>
      <c r="F20" s="6">
        <v>22513.5</v>
      </c>
      <c r="G20" s="1">
        <v>7964.8</v>
      </c>
      <c r="H20" s="12">
        <f t="shared" si="0"/>
        <v>0.35377884380482821</v>
      </c>
      <c r="I20" s="3">
        <v>112</v>
      </c>
    </row>
    <row r="21" spans="1:39" x14ac:dyDescent="0.45">
      <c r="A21" t="s">
        <v>19</v>
      </c>
      <c r="C21" s="6">
        <v>3097.13</v>
      </c>
      <c r="D21" s="6">
        <v>6194.25</v>
      </c>
      <c r="E21" s="6">
        <v>9291.3799999999992</v>
      </c>
      <c r="F21" s="6">
        <v>12388.5</v>
      </c>
      <c r="G21" s="1">
        <v>910</v>
      </c>
      <c r="H21" s="12">
        <f t="shared" si="0"/>
        <v>7.345522056746176E-2</v>
      </c>
      <c r="I21" s="3">
        <v>24</v>
      </c>
    </row>
    <row r="22" spans="1:39" x14ac:dyDescent="0.45">
      <c r="A22" t="s">
        <v>20</v>
      </c>
      <c r="C22" s="6">
        <v>3097.13</v>
      </c>
      <c r="D22" s="6">
        <v>6194.25</v>
      </c>
      <c r="E22" s="6">
        <v>9291.3799999999992</v>
      </c>
      <c r="F22" s="6">
        <v>12388.5</v>
      </c>
      <c r="G22" s="1">
        <v>1559.8</v>
      </c>
      <c r="H22" s="12">
        <f t="shared" si="0"/>
        <v>0.12590709125398555</v>
      </c>
      <c r="I22" s="3">
        <v>35</v>
      </c>
    </row>
    <row r="23" spans="1:39" x14ac:dyDescent="0.45">
      <c r="A23" t="s">
        <v>21</v>
      </c>
      <c r="C23" s="6">
        <v>4200.9799999999996</v>
      </c>
      <c r="D23" s="6">
        <v>8401.9500000000007</v>
      </c>
      <c r="E23" s="6">
        <v>12602.93</v>
      </c>
      <c r="F23" s="6">
        <v>16803.900000000001</v>
      </c>
      <c r="G23" s="1">
        <v>3418.8</v>
      </c>
      <c r="H23" s="12">
        <f t="shared" si="0"/>
        <v>0.20345276989270347</v>
      </c>
      <c r="I23" s="3">
        <v>66</v>
      </c>
    </row>
    <row r="24" spans="1:39" x14ac:dyDescent="0.45">
      <c r="A24" t="s">
        <v>22</v>
      </c>
      <c r="C24" s="5">
        <v>5209.6499999999996</v>
      </c>
      <c r="D24" s="6">
        <v>10419.299999999999</v>
      </c>
      <c r="E24" s="6">
        <v>15628.95</v>
      </c>
      <c r="F24" s="6">
        <v>20838.599999999999</v>
      </c>
      <c r="G24" s="1">
        <v>8403.6</v>
      </c>
      <c r="H24" s="12">
        <f t="shared" si="0"/>
        <v>0.40327085312832922</v>
      </c>
      <c r="I24" s="3">
        <v>128</v>
      </c>
    </row>
    <row r="25" spans="1:39" x14ac:dyDescent="0.45">
      <c r="A25" s="9" t="s">
        <v>26</v>
      </c>
      <c r="C25" s="5">
        <f>F25*0.25</f>
        <v>80301.375</v>
      </c>
      <c r="D25" s="6">
        <f>F25*0.5</f>
        <v>160602.75</v>
      </c>
      <c r="E25" s="6">
        <f>F25*0.75</f>
        <v>240904.125</v>
      </c>
      <c r="F25" s="6">
        <f>SUM(F2:F24)</f>
        <v>321205.5</v>
      </c>
      <c r="G25" s="13">
        <f>SUM(G2:G24)</f>
        <v>88724.200000000026</v>
      </c>
      <c r="H25" s="14">
        <f>G25/F25</f>
        <v>0.27622254288920961</v>
      </c>
      <c r="I25" s="15">
        <f>SUM(I2:I24)</f>
        <v>1609</v>
      </c>
    </row>
    <row r="26" spans="1:39" x14ac:dyDescent="0.45">
      <c r="C26" s="4"/>
      <c r="D26" s="4"/>
      <c r="E26" s="4"/>
      <c r="F26" s="4"/>
    </row>
    <row r="27" spans="1:39" x14ac:dyDescent="0.45">
      <c r="C27"/>
      <c r="D27" s="7">
        <v>44820</v>
      </c>
      <c r="E27" s="7">
        <v>44827</v>
      </c>
      <c r="F27" s="7">
        <v>44834</v>
      </c>
      <c r="G27" s="7">
        <v>44841</v>
      </c>
      <c r="H27" s="8">
        <v>44848</v>
      </c>
      <c r="I27" s="8">
        <v>44855</v>
      </c>
      <c r="J27" s="8">
        <v>44862</v>
      </c>
      <c r="K27" s="8">
        <v>44869</v>
      </c>
      <c r="L27" s="8">
        <v>44876</v>
      </c>
      <c r="M27" s="8">
        <v>44883</v>
      </c>
      <c r="N27" s="8">
        <v>44890</v>
      </c>
      <c r="O27" s="8">
        <v>44897</v>
      </c>
      <c r="P27" s="8">
        <v>44904</v>
      </c>
      <c r="Q27" s="8">
        <v>44911</v>
      </c>
      <c r="R27" s="8">
        <v>44918</v>
      </c>
      <c r="S27" s="8">
        <v>44925</v>
      </c>
      <c r="T27" s="8">
        <v>44567</v>
      </c>
      <c r="U27" s="8">
        <v>44574</v>
      </c>
      <c r="V27" s="8">
        <v>44581</v>
      </c>
      <c r="W27" s="8">
        <v>44588</v>
      </c>
      <c r="X27" s="8">
        <v>44595</v>
      </c>
      <c r="Y27" s="8">
        <v>44602</v>
      </c>
      <c r="Z27" s="8">
        <v>44609</v>
      </c>
      <c r="AA27" s="8">
        <v>44616</v>
      </c>
      <c r="AB27" s="8">
        <v>44623</v>
      </c>
      <c r="AC27" s="8">
        <v>44630</v>
      </c>
      <c r="AD27" s="8">
        <v>44637</v>
      </c>
      <c r="AE27" s="8">
        <v>44644</v>
      </c>
      <c r="AF27" s="8">
        <v>44651</v>
      </c>
      <c r="AG27" s="8">
        <v>44658</v>
      </c>
      <c r="AH27" s="8">
        <v>44665</v>
      </c>
      <c r="AI27" s="8">
        <v>44672</v>
      </c>
      <c r="AJ27" s="8">
        <v>44679</v>
      </c>
      <c r="AK27" s="8">
        <v>44686</v>
      </c>
      <c r="AL27" s="8">
        <v>44693</v>
      </c>
      <c r="AM27" s="8">
        <v>44700</v>
      </c>
    </row>
    <row r="28" spans="1:39" x14ac:dyDescent="0.45">
      <c r="A28" s="23" t="s">
        <v>0</v>
      </c>
      <c r="B28" s="23"/>
      <c r="C28" s="21">
        <f t="shared" ref="C28:C50" si="1">G2</f>
        <v>1260</v>
      </c>
      <c r="D28" s="5">
        <v>504</v>
      </c>
      <c r="E28" s="5">
        <v>1008</v>
      </c>
      <c r="F28" s="6">
        <v>1512</v>
      </c>
      <c r="G28" s="6">
        <v>2016</v>
      </c>
      <c r="H28" s="11">
        <v>2520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45">
      <c r="A29" s="23" t="s">
        <v>1</v>
      </c>
      <c r="B29" s="23"/>
      <c r="C29" s="21">
        <f t="shared" si="1"/>
        <v>0</v>
      </c>
      <c r="D29" s="5">
        <v>0</v>
      </c>
      <c r="E29" s="5">
        <v>0</v>
      </c>
      <c r="F29" s="5">
        <v>0</v>
      </c>
      <c r="G29" s="5">
        <v>0</v>
      </c>
      <c r="H29" s="11">
        <v>0</v>
      </c>
      <c r="I29" s="11">
        <v>0</v>
      </c>
      <c r="J29" s="11"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45">
      <c r="A30" s="23" t="s">
        <v>2</v>
      </c>
      <c r="B30" s="23"/>
      <c r="C30" s="21">
        <f t="shared" si="1"/>
        <v>2835</v>
      </c>
      <c r="D30" s="5">
        <v>280</v>
      </c>
      <c r="E30" s="5">
        <v>560</v>
      </c>
      <c r="F30" s="5">
        <v>840</v>
      </c>
      <c r="G30" s="5">
        <v>1120</v>
      </c>
      <c r="H30" s="10">
        <v>1400</v>
      </c>
      <c r="I30" s="10">
        <v>1680</v>
      </c>
      <c r="J30" s="10">
        <v>1960</v>
      </c>
      <c r="K30" s="10">
        <v>2240</v>
      </c>
      <c r="L30" s="10">
        <v>2520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45">
      <c r="A31" t="s">
        <v>3</v>
      </c>
      <c r="C31" s="1">
        <f t="shared" si="1"/>
        <v>1440</v>
      </c>
      <c r="D31" s="5">
        <v>230</v>
      </c>
      <c r="E31" s="5">
        <v>460</v>
      </c>
      <c r="F31" s="5">
        <v>690</v>
      </c>
      <c r="G31" s="5">
        <v>920</v>
      </c>
      <c r="H31" s="10">
        <v>1150</v>
      </c>
      <c r="I31" s="10">
        <v>1380</v>
      </c>
      <c r="J31" s="11">
        <v>1610</v>
      </c>
      <c r="K31" s="11">
        <v>1840</v>
      </c>
      <c r="L31" s="11">
        <v>2070</v>
      </c>
      <c r="M31" s="11">
        <v>2300</v>
      </c>
      <c r="N31" s="11">
        <v>2520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45">
      <c r="A32" t="s">
        <v>4</v>
      </c>
      <c r="C32" s="1">
        <f t="shared" si="1"/>
        <v>990</v>
      </c>
      <c r="D32" s="5">
        <v>194</v>
      </c>
      <c r="E32" s="5">
        <v>388</v>
      </c>
      <c r="F32" s="5">
        <v>582</v>
      </c>
      <c r="G32" s="5">
        <v>776</v>
      </c>
      <c r="H32" s="10">
        <v>970</v>
      </c>
      <c r="I32" s="11">
        <v>1164</v>
      </c>
      <c r="J32" s="11">
        <v>1358</v>
      </c>
      <c r="K32" s="11">
        <v>1552</v>
      </c>
      <c r="L32" s="11">
        <v>1746</v>
      </c>
      <c r="M32" s="11">
        <v>1940</v>
      </c>
      <c r="N32" s="11">
        <v>2134</v>
      </c>
      <c r="O32" s="11">
        <v>2328</v>
      </c>
      <c r="P32" s="11">
        <v>2520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x14ac:dyDescent="0.45">
      <c r="A33" t="s">
        <v>5</v>
      </c>
      <c r="C33" s="1">
        <f t="shared" si="1"/>
        <v>6190</v>
      </c>
      <c r="D33" s="5">
        <v>885</v>
      </c>
      <c r="E33" s="5">
        <v>1770</v>
      </c>
      <c r="F33" s="5">
        <v>2655</v>
      </c>
      <c r="G33" s="5">
        <v>3540</v>
      </c>
      <c r="H33" s="10">
        <v>4425</v>
      </c>
      <c r="I33" s="10">
        <v>5310</v>
      </c>
      <c r="J33" s="11">
        <v>6195</v>
      </c>
      <c r="K33" s="11">
        <v>7080</v>
      </c>
      <c r="L33" s="11">
        <v>7965</v>
      </c>
      <c r="M33" s="11">
        <v>8850</v>
      </c>
      <c r="N33" s="11">
        <v>9735</v>
      </c>
      <c r="O33" s="11">
        <v>10620</v>
      </c>
      <c r="P33" s="11">
        <v>11505</v>
      </c>
      <c r="Q33" s="11">
        <v>12390</v>
      </c>
      <c r="R33" s="11">
        <v>13275</v>
      </c>
      <c r="S33" s="11">
        <v>14160</v>
      </c>
      <c r="T33" s="11">
        <v>15045</v>
      </c>
      <c r="U33" s="11">
        <v>15930</v>
      </c>
      <c r="V33" s="11">
        <v>16803.900000000001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x14ac:dyDescent="0.45">
      <c r="A34" t="s">
        <v>6</v>
      </c>
      <c r="C34" s="1">
        <f t="shared" si="1"/>
        <v>3980</v>
      </c>
      <c r="D34" s="5">
        <v>957</v>
      </c>
      <c r="E34" s="5">
        <v>1914</v>
      </c>
      <c r="F34" s="5">
        <v>2871</v>
      </c>
      <c r="G34" s="5">
        <v>3828</v>
      </c>
      <c r="H34" s="11">
        <v>4785</v>
      </c>
      <c r="I34" s="11">
        <v>5742</v>
      </c>
      <c r="J34" s="11">
        <v>6699</v>
      </c>
      <c r="K34" s="11">
        <v>7656</v>
      </c>
      <c r="L34" s="11">
        <v>8613</v>
      </c>
      <c r="M34" s="11">
        <v>9570</v>
      </c>
      <c r="N34" s="11">
        <v>10527</v>
      </c>
      <c r="O34" s="11">
        <v>11484</v>
      </c>
      <c r="P34" s="11">
        <v>12441</v>
      </c>
      <c r="Q34" s="11">
        <v>13398</v>
      </c>
      <c r="R34" s="11">
        <v>14355</v>
      </c>
      <c r="S34" s="11">
        <v>15312</v>
      </c>
      <c r="T34" s="11">
        <v>16269</v>
      </c>
      <c r="U34" s="11">
        <v>17226</v>
      </c>
      <c r="V34" s="11">
        <v>18183</v>
      </c>
      <c r="W34" s="11">
        <v>19138.5</v>
      </c>
      <c r="X34" s="1"/>
      <c r="Y34" s="1"/>
      <c r="Z34" s="1"/>
      <c r="AA34" s="1"/>
      <c r="AB34" s="1"/>
      <c r="AC34" s="4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x14ac:dyDescent="0.45">
      <c r="A35" t="s">
        <v>7</v>
      </c>
      <c r="C35" s="1">
        <f t="shared" si="1"/>
        <v>7884.8</v>
      </c>
      <c r="D35" s="5">
        <v>957</v>
      </c>
      <c r="E35" s="5">
        <v>1914</v>
      </c>
      <c r="F35" s="5">
        <v>2871</v>
      </c>
      <c r="G35" s="5">
        <v>3828</v>
      </c>
      <c r="H35" s="10">
        <v>4785</v>
      </c>
      <c r="I35" s="10">
        <v>5742</v>
      </c>
      <c r="J35" s="10">
        <v>6699</v>
      </c>
      <c r="K35" s="10">
        <v>7656</v>
      </c>
      <c r="L35" s="11">
        <v>8613</v>
      </c>
      <c r="M35" s="11">
        <v>9570</v>
      </c>
      <c r="N35" s="11">
        <v>10527</v>
      </c>
      <c r="O35" s="11">
        <v>11484</v>
      </c>
      <c r="P35" s="11">
        <v>12441</v>
      </c>
      <c r="Q35" s="11">
        <v>13398</v>
      </c>
      <c r="R35" s="11">
        <v>14355</v>
      </c>
      <c r="S35" s="11">
        <v>15312</v>
      </c>
      <c r="T35" s="11">
        <v>16269</v>
      </c>
      <c r="U35" s="11">
        <v>17226</v>
      </c>
      <c r="V35" s="11">
        <v>18183</v>
      </c>
      <c r="W35" s="11">
        <v>19138.5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x14ac:dyDescent="0.45">
      <c r="A36" t="s">
        <v>8</v>
      </c>
      <c r="C36" s="1">
        <f t="shared" si="1"/>
        <v>6779.8</v>
      </c>
      <c r="D36" s="5">
        <v>539</v>
      </c>
      <c r="E36" s="5">
        <v>1078</v>
      </c>
      <c r="F36" s="5">
        <v>1617</v>
      </c>
      <c r="G36" s="5">
        <v>2156</v>
      </c>
      <c r="H36" s="10">
        <v>2695</v>
      </c>
      <c r="I36" s="10">
        <v>3234</v>
      </c>
      <c r="J36" s="10">
        <v>3773</v>
      </c>
      <c r="K36" s="10">
        <v>4312</v>
      </c>
      <c r="L36" s="10">
        <v>4851</v>
      </c>
      <c r="M36" s="10">
        <v>5390</v>
      </c>
      <c r="N36" s="10">
        <v>5929</v>
      </c>
      <c r="O36" s="10">
        <v>6468</v>
      </c>
      <c r="P36" s="11">
        <v>7007</v>
      </c>
      <c r="Q36" s="11">
        <v>7546</v>
      </c>
      <c r="R36" s="11">
        <v>8085</v>
      </c>
      <c r="S36" s="11">
        <v>8624</v>
      </c>
      <c r="T36" s="11">
        <v>9163</v>
      </c>
      <c r="U36" s="11">
        <v>9702</v>
      </c>
      <c r="V36" s="11">
        <v>10241</v>
      </c>
      <c r="W36" s="11">
        <v>10780</v>
      </c>
      <c r="X36" s="11">
        <v>11319</v>
      </c>
      <c r="Y36" s="11">
        <v>11858</v>
      </c>
      <c r="Z36" s="6">
        <v>12388.5</v>
      </c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x14ac:dyDescent="0.45">
      <c r="A37" t="s">
        <v>9</v>
      </c>
      <c r="C37" s="1">
        <f t="shared" si="1"/>
        <v>6233.8</v>
      </c>
      <c r="D37" s="5">
        <v>701</v>
      </c>
      <c r="E37" s="5">
        <v>1402</v>
      </c>
      <c r="F37" s="5">
        <v>2103</v>
      </c>
      <c r="G37" s="5">
        <v>2804</v>
      </c>
      <c r="H37" s="10">
        <v>3505</v>
      </c>
      <c r="I37" s="10">
        <v>4206</v>
      </c>
      <c r="J37" s="10">
        <v>4907</v>
      </c>
      <c r="K37" s="10">
        <v>5608</v>
      </c>
      <c r="L37" s="11">
        <v>6309</v>
      </c>
      <c r="M37" s="11">
        <v>7010</v>
      </c>
      <c r="N37" s="11">
        <v>7711</v>
      </c>
      <c r="O37" s="11">
        <v>8412</v>
      </c>
      <c r="P37" s="11">
        <v>9113</v>
      </c>
      <c r="Q37" s="11">
        <v>9814</v>
      </c>
      <c r="R37" s="11">
        <v>10515</v>
      </c>
      <c r="S37" s="11">
        <v>11216</v>
      </c>
      <c r="T37" s="11">
        <v>11917</v>
      </c>
      <c r="U37" s="11">
        <v>12618</v>
      </c>
      <c r="V37" s="11">
        <v>13319</v>
      </c>
      <c r="W37" s="11">
        <v>14020</v>
      </c>
      <c r="X37" s="11">
        <v>14721</v>
      </c>
      <c r="Y37" s="11">
        <v>15422</v>
      </c>
      <c r="Z37" s="11">
        <v>16123</v>
      </c>
      <c r="AA37" s="6">
        <v>16803.900000000001</v>
      </c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x14ac:dyDescent="0.45">
      <c r="A38" t="s">
        <v>10</v>
      </c>
      <c r="C38" s="1">
        <f t="shared" si="1"/>
        <v>1963.8</v>
      </c>
      <c r="D38" s="5">
        <v>565</v>
      </c>
      <c r="E38" s="5">
        <v>1130</v>
      </c>
      <c r="F38" s="5">
        <v>1695</v>
      </c>
      <c r="G38" s="6">
        <v>2260</v>
      </c>
      <c r="H38" s="11">
        <v>2825</v>
      </c>
      <c r="I38" s="11">
        <v>3390</v>
      </c>
      <c r="J38" s="11">
        <v>3955</v>
      </c>
      <c r="K38" s="11">
        <v>4520</v>
      </c>
      <c r="L38" s="11">
        <v>5085</v>
      </c>
      <c r="M38" s="11">
        <v>5650</v>
      </c>
      <c r="N38" s="11">
        <v>6215</v>
      </c>
      <c r="O38" s="11">
        <v>6780</v>
      </c>
      <c r="P38" s="11">
        <v>7345</v>
      </c>
      <c r="Q38" s="11">
        <v>7910</v>
      </c>
      <c r="R38" s="11">
        <v>8475</v>
      </c>
      <c r="S38" s="11">
        <v>9040</v>
      </c>
      <c r="T38" s="11">
        <v>9605</v>
      </c>
      <c r="U38" s="11">
        <v>10170</v>
      </c>
      <c r="V38" s="11">
        <v>10735</v>
      </c>
      <c r="W38" s="11">
        <v>11300</v>
      </c>
      <c r="X38" s="11">
        <v>11865</v>
      </c>
      <c r="Y38" s="11">
        <v>12430</v>
      </c>
      <c r="Z38" s="11">
        <v>12995</v>
      </c>
      <c r="AA38" s="6">
        <v>13560</v>
      </c>
      <c r="AB38" s="6">
        <v>14108.4</v>
      </c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x14ac:dyDescent="0.45">
      <c r="A39" t="s">
        <v>11</v>
      </c>
      <c r="C39" s="1">
        <f t="shared" si="1"/>
        <v>7919.8</v>
      </c>
      <c r="D39" s="5">
        <v>737</v>
      </c>
      <c r="E39" s="5">
        <v>1474</v>
      </c>
      <c r="F39" s="5">
        <v>2211</v>
      </c>
      <c r="G39" s="5">
        <v>2948</v>
      </c>
      <c r="H39" s="10">
        <v>3685</v>
      </c>
      <c r="I39" s="10">
        <v>4422</v>
      </c>
      <c r="J39" s="10">
        <v>5159</v>
      </c>
      <c r="K39" s="10">
        <v>5896</v>
      </c>
      <c r="L39" s="10">
        <v>6633</v>
      </c>
      <c r="M39" s="10">
        <v>7370</v>
      </c>
      <c r="N39" s="11">
        <v>8107</v>
      </c>
      <c r="O39" s="11">
        <v>8844</v>
      </c>
      <c r="P39" s="11">
        <v>9581</v>
      </c>
      <c r="Q39" s="11">
        <v>10318</v>
      </c>
      <c r="R39" s="11">
        <v>11055</v>
      </c>
      <c r="S39" s="11">
        <v>11792</v>
      </c>
      <c r="T39" s="11">
        <v>12529</v>
      </c>
      <c r="U39" s="11">
        <v>13266</v>
      </c>
      <c r="V39" s="11">
        <v>14003</v>
      </c>
      <c r="W39" s="11">
        <v>14740</v>
      </c>
      <c r="X39" s="11">
        <v>15477</v>
      </c>
      <c r="Y39" s="11">
        <v>16214</v>
      </c>
      <c r="Z39" s="11">
        <v>16951</v>
      </c>
      <c r="AA39" s="11">
        <v>17688</v>
      </c>
      <c r="AB39" s="11">
        <v>18425</v>
      </c>
      <c r="AC39" s="6">
        <v>19138.5</v>
      </c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x14ac:dyDescent="0.45">
      <c r="A40" t="s">
        <v>12</v>
      </c>
      <c r="C40" s="1">
        <f t="shared" si="1"/>
        <v>4704.8</v>
      </c>
      <c r="D40" s="5">
        <v>546</v>
      </c>
      <c r="E40" s="5">
        <v>1092</v>
      </c>
      <c r="F40" s="5">
        <v>1638</v>
      </c>
      <c r="G40" s="5">
        <v>2184</v>
      </c>
      <c r="H40" s="10">
        <v>2730</v>
      </c>
      <c r="I40" s="10">
        <v>3276</v>
      </c>
      <c r="J40" s="10">
        <v>3822</v>
      </c>
      <c r="K40" s="10">
        <v>4368</v>
      </c>
      <c r="L40" s="11">
        <v>4914</v>
      </c>
      <c r="M40" s="11">
        <v>5460</v>
      </c>
      <c r="N40" s="11">
        <v>6006</v>
      </c>
      <c r="O40" s="11">
        <v>6552</v>
      </c>
      <c r="P40" s="11">
        <v>7098</v>
      </c>
      <c r="Q40" s="11">
        <v>7644</v>
      </c>
      <c r="R40" s="11">
        <v>8190</v>
      </c>
      <c r="S40" s="11">
        <v>8736</v>
      </c>
      <c r="T40" s="11">
        <v>9282</v>
      </c>
      <c r="U40" s="11">
        <v>9828</v>
      </c>
      <c r="V40" s="11">
        <v>10374</v>
      </c>
      <c r="W40" s="11">
        <v>10920</v>
      </c>
      <c r="X40" s="11">
        <v>11466</v>
      </c>
      <c r="Y40" s="11">
        <v>12012</v>
      </c>
      <c r="Z40" s="11">
        <v>12558</v>
      </c>
      <c r="AA40" s="11">
        <v>13104</v>
      </c>
      <c r="AB40" s="11">
        <v>13650</v>
      </c>
      <c r="AC40" s="11">
        <v>14196</v>
      </c>
      <c r="AD40" s="6">
        <v>14738.4</v>
      </c>
      <c r="AE40" s="1"/>
      <c r="AF40" s="1"/>
      <c r="AG40" s="1"/>
      <c r="AH40" s="1"/>
      <c r="AI40" s="1"/>
      <c r="AJ40" s="1"/>
      <c r="AK40" s="1"/>
      <c r="AL40" s="1"/>
      <c r="AM40" s="1"/>
    </row>
    <row r="41" spans="1:39" x14ac:dyDescent="0.45">
      <c r="A41" t="s">
        <v>13</v>
      </c>
      <c r="C41" s="1">
        <f t="shared" si="1"/>
        <v>3455</v>
      </c>
      <c r="D41" s="5">
        <v>684</v>
      </c>
      <c r="E41" s="5">
        <v>1368</v>
      </c>
      <c r="F41" s="5">
        <v>2052</v>
      </c>
      <c r="G41" s="5">
        <v>2736</v>
      </c>
      <c r="H41" s="10">
        <v>3420</v>
      </c>
      <c r="I41" s="11">
        <v>4104</v>
      </c>
      <c r="J41" s="11">
        <v>4788</v>
      </c>
      <c r="K41" s="11">
        <v>5472</v>
      </c>
      <c r="L41" s="11">
        <v>6156</v>
      </c>
      <c r="M41" s="11">
        <v>6840</v>
      </c>
      <c r="N41" s="11">
        <v>7524</v>
      </c>
      <c r="O41" s="11">
        <v>8208</v>
      </c>
      <c r="P41" s="11">
        <v>8892</v>
      </c>
      <c r="Q41" s="11">
        <v>9576</v>
      </c>
      <c r="R41" s="11">
        <v>10260</v>
      </c>
      <c r="S41" s="11">
        <v>10944</v>
      </c>
      <c r="T41" s="11">
        <v>11628</v>
      </c>
      <c r="U41" s="11">
        <v>12312</v>
      </c>
      <c r="V41" s="11">
        <v>12996</v>
      </c>
      <c r="W41" s="11">
        <v>13680</v>
      </c>
      <c r="X41" s="11">
        <v>14364</v>
      </c>
      <c r="Y41" s="11">
        <v>15048</v>
      </c>
      <c r="Z41" s="11">
        <v>15732</v>
      </c>
      <c r="AA41" s="11">
        <v>16416</v>
      </c>
      <c r="AB41" s="11">
        <v>17100</v>
      </c>
      <c r="AC41" s="11">
        <v>17784</v>
      </c>
      <c r="AD41" s="11">
        <v>18468</v>
      </c>
      <c r="AE41" s="6">
        <v>19138.5</v>
      </c>
      <c r="AF41" s="1"/>
      <c r="AG41" s="1"/>
      <c r="AH41" s="1"/>
      <c r="AI41" s="1"/>
      <c r="AJ41" s="1"/>
      <c r="AK41" s="1"/>
      <c r="AL41" s="1"/>
      <c r="AM41" s="1"/>
    </row>
    <row r="42" spans="1:39" x14ac:dyDescent="0.45">
      <c r="A42" t="s">
        <v>14</v>
      </c>
      <c r="C42" s="1">
        <f t="shared" si="1"/>
        <v>1864.8</v>
      </c>
      <c r="D42" s="5">
        <v>684</v>
      </c>
      <c r="E42" s="5">
        <v>1368</v>
      </c>
      <c r="F42" s="6">
        <v>2052</v>
      </c>
      <c r="G42" s="6">
        <v>2736</v>
      </c>
      <c r="H42" s="11">
        <v>3420</v>
      </c>
      <c r="I42" s="11">
        <v>4104</v>
      </c>
      <c r="J42" s="11">
        <v>4788</v>
      </c>
      <c r="K42" s="11">
        <v>5472</v>
      </c>
      <c r="L42" s="11">
        <v>6156</v>
      </c>
      <c r="M42" s="11">
        <v>6840</v>
      </c>
      <c r="N42" s="11">
        <v>7524</v>
      </c>
      <c r="O42" s="11">
        <v>8208</v>
      </c>
      <c r="P42" s="11">
        <v>8892</v>
      </c>
      <c r="Q42" s="11">
        <v>9576</v>
      </c>
      <c r="R42" s="11">
        <v>10260</v>
      </c>
      <c r="S42" s="11">
        <v>10944</v>
      </c>
      <c r="T42" s="11">
        <v>11628</v>
      </c>
      <c r="U42" s="11">
        <v>12312</v>
      </c>
      <c r="V42" s="11">
        <v>12996</v>
      </c>
      <c r="W42" s="11">
        <v>13680</v>
      </c>
      <c r="X42" s="11">
        <v>14364</v>
      </c>
      <c r="Y42" s="11">
        <v>15048</v>
      </c>
      <c r="Z42" s="11">
        <v>15732</v>
      </c>
      <c r="AA42" s="11">
        <v>16416</v>
      </c>
      <c r="AB42" s="11">
        <v>17100</v>
      </c>
      <c r="AC42" s="11">
        <v>17784</v>
      </c>
      <c r="AD42" s="11">
        <v>18468</v>
      </c>
      <c r="AE42" s="6">
        <v>19138.5</v>
      </c>
      <c r="AF42" s="1"/>
      <c r="AG42" s="1"/>
      <c r="AH42" s="1"/>
      <c r="AI42" s="1"/>
      <c r="AJ42" s="1"/>
      <c r="AK42" s="1"/>
      <c r="AL42" s="1"/>
      <c r="AM42" s="1"/>
    </row>
    <row r="43" spans="1:39" x14ac:dyDescent="0.45">
      <c r="A43" t="s">
        <v>15</v>
      </c>
      <c r="C43" s="1">
        <f t="shared" si="1"/>
        <v>1380</v>
      </c>
      <c r="D43" s="5">
        <v>670</v>
      </c>
      <c r="E43" s="5">
        <v>1340</v>
      </c>
      <c r="F43" s="6">
        <v>2010</v>
      </c>
      <c r="G43" s="6">
        <v>2680</v>
      </c>
      <c r="H43" s="11">
        <v>3350</v>
      </c>
      <c r="I43" s="11">
        <v>4020</v>
      </c>
      <c r="J43" s="11">
        <v>4690</v>
      </c>
      <c r="K43" s="11">
        <v>5360</v>
      </c>
      <c r="L43" s="11">
        <v>6030</v>
      </c>
      <c r="M43" s="11">
        <v>6700</v>
      </c>
      <c r="N43" s="11">
        <v>7370</v>
      </c>
      <c r="O43" s="11">
        <v>8040</v>
      </c>
      <c r="P43" s="11">
        <v>8710</v>
      </c>
      <c r="Q43" s="11">
        <v>9380</v>
      </c>
      <c r="R43" s="11">
        <v>10050</v>
      </c>
      <c r="S43" s="11">
        <v>10720</v>
      </c>
      <c r="T43" s="11">
        <v>11390</v>
      </c>
      <c r="U43" s="11">
        <v>12060</v>
      </c>
      <c r="V43" s="11">
        <v>12730</v>
      </c>
      <c r="W43" s="11">
        <v>13400</v>
      </c>
      <c r="X43" s="11">
        <v>14070</v>
      </c>
      <c r="Y43" s="11">
        <v>14740</v>
      </c>
      <c r="Z43" s="11">
        <v>15410</v>
      </c>
      <c r="AA43" s="11">
        <v>16080</v>
      </c>
      <c r="AB43" s="11">
        <v>16750</v>
      </c>
      <c r="AC43" s="11">
        <v>17420</v>
      </c>
      <c r="AD43" s="11">
        <v>18090</v>
      </c>
      <c r="AE43" s="11">
        <v>18760</v>
      </c>
      <c r="AF43" s="6">
        <v>19426.5</v>
      </c>
      <c r="AG43" s="1"/>
      <c r="AH43" s="1"/>
      <c r="AI43" s="1"/>
      <c r="AJ43" s="1"/>
      <c r="AK43" s="1"/>
      <c r="AL43" s="1"/>
      <c r="AM43" s="1"/>
    </row>
    <row r="44" spans="1:39" x14ac:dyDescent="0.45">
      <c r="A44" t="s">
        <v>16</v>
      </c>
      <c r="C44" s="1">
        <f t="shared" si="1"/>
        <v>4904.8</v>
      </c>
      <c r="D44" s="5">
        <v>670</v>
      </c>
      <c r="E44" s="5">
        <v>1340</v>
      </c>
      <c r="F44" s="5">
        <v>2010</v>
      </c>
      <c r="G44" s="5">
        <v>2680</v>
      </c>
      <c r="H44" s="10">
        <v>3350</v>
      </c>
      <c r="I44" s="10">
        <v>4020</v>
      </c>
      <c r="J44" s="10">
        <v>4690</v>
      </c>
      <c r="K44" s="11">
        <v>5360</v>
      </c>
      <c r="L44" s="11">
        <v>6030</v>
      </c>
      <c r="M44" s="11">
        <v>6700</v>
      </c>
      <c r="N44" s="11">
        <v>7370</v>
      </c>
      <c r="O44" s="11">
        <v>8040</v>
      </c>
      <c r="P44" s="11">
        <v>8710</v>
      </c>
      <c r="Q44" s="11">
        <v>9380</v>
      </c>
      <c r="R44" s="11">
        <v>10050</v>
      </c>
      <c r="S44" s="11">
        <v>10720</v>
      </c>
      <c r="T44" s="11">
        <v>11390</v>
      </c>
      <c r="U44" s="11">
        <v>12060</v>
      </c>
      <c r="V44" s="11">
        <v>12730</v>
      </c>
      <c r="W44" s="11">
        <v>13400</v>
      </c>
      <c r="X44" s="11">
        <v>14070</v>
      </c>
      <c r="Y44" s="11">
        <v>14740</v>
      </c>
      <c r="Z44" s="11">
        <v>15410</v>
      </c>
      <c r="AA44" s="11">
        <v>16080</v>
      </c>
      <c r="AB44" s="11">
        <v>16750</v>
      </c>
      <c r="AC44" s="11">
        <v>17420</v>
      </c>
      <c r="AD44" s="11">
        <v>18090</v>
      </c>
      <c r="AE44" s="11">
        <v>18760</v>
      </c>
      <c r="AF44" s="6">
        <v>19426.5</v>
      </c>
      <c r="AG44" s="1"/>
      <c r="AH44" s="1"/>
      <c r="AI44" s="1"/>
      <c r="AJ44" s="1"/>
      <c r="AK44" s="1"/>
      <c r="AL44" s="1"/>
      <c r="AM44" s="1"/>
    </row>
    <row r="45" spans="1:39" x14ac:dyDescent="0.45">
      <c r="A45" t="s">
        <v>17</v>
      </c>
      <c r="C45" s="1">
        <f t="shared" si="1"/>
        <v>2680.8</v>
      </c>
      <c r="D45" s="5">
        <v>561</v>
      </c>
      <c r="E45" s="5">
        <v>1122</v>
      </c>
      <c r="F45" s="5">
        <v>1683</v>
      </c>
      <c r="G45" s="5">
        <v>2244</v>
      </c>
      <c r="H45" s="11">
        <v>2805</v>
      </c>
      <c r="I45" s="11">
        <v>3366</v>
      </c>
      <c r="J45" s="11">
        <v>3927</v>
      </c>
      <c r="K45" s="11">
        <v>4488</v>
      </c>
      <c r="L45" s="11">
        <v>5049</v>
      </c>
      <c r="M45" s="11">
        <v>5610</v>
      </c>
      <c r="N45" s="11">
        <v>6171</v>
      </c>
      <c r="O45" s="11">
        <v>6732</v>
      </c>
      <c r="P45" s="11">
        <v>7293</v>
      </c>
      <c r="Q45" s="11">
        <v>7854</v>
      </c>
      <c r="R45" s="11">
        <v>8415</v>
      </c>
      <c r="S45" s="11">
        <v>8976</v>
      </c>
      <c r="T45" s="11">
        <v>9537</v>
      </c>
      <c r="U45" s="11">
        <v>10098</v>
      </c>
      <c r="V45" s="11">
        <v>10659</v>
      </c>
      <c r="W45" s="11">
        <v>11220</v>
      </c>
      <c r="X45" s="11">
        <v>11781</v>
      </c>
      <c r="Y45" s="11">
        <v>12342</v>
      </c>
      <c r="Z45" s="11">
        <v>12903</v>
      </c>
      <c r="AA45" s="11">
        <v>13464</v>
      </c>
      <c r="AB45" s="11">
        <v>14025</v>
      </c>
      <c r="AC45" s="11">
        <v>14586</v>
      </c>
      <c r="AD45" s="11">
        <v>15147</v>
      </c>
      <c r="AE45" s="11">
        <v>15708</v>
      </c>
      <c r="AF45" s="11">
        <v>16269</v>
      </c>
      <c r="AG45" s="6">
        <v>16803.900000000001</v>
      </c>
      <c r="AH45" s="1"/>
      <c r="AI45" s="1"/>
      <c r="AJ45" s="1"/>
      <c r="AK45" s="1"/>
      <c r="AL45" s="1"/>
      <c r="AM45" s="1"/>
    </row>
    <row r="46" spans="1:39" x14ac:dyDescent="0.45">
      <c r="A46" t="s">
        <v>18</v>
      </c>
      <c r="C46" s="1">
        <f t="shared" si="1"/>
        <v>7964.8</v>
      </c>
      <c r="D46" s="5">
        <v>704</v>
      </c>
      <c r="E46" s="5">
        <v>1408</v>
      </c>
      <c r="F46" s="5">
        <v>2112</v>
      </c>
      <c r="G46" s="5">
        <v>2816</v>
      </c>
      <c r="H46" s="10">
        <v>3520</v>
      </c>
      <c r="I46" s="10">
        <v>4224</v>
      </c>
      <c r="J46" s="10">
        <v>4928</v>
      </c>
      <c r="K46" s="10">
        <v>5632</v>
      </c>
      <c r="L46" s="10">
        <v>6336</v>
      </c>
      <c r="M46" s="10">
        <v>7040</v>
      </c>
      <c r="N46" s="10">
        <v>7744</v>
      </c>
      <c r="O46" s="11">
        <v>8448</v>
      </c>
      <c r="P46" s="11">
        <v>9152</v>
      </c>
      <c r="Q46" s="11">
        <v>9856</v>
      </c>
      <c r="R46" s="11">
        <v>10560</v>
      </c>
      <c r="S46" s="11">
        <v>11264</v>
      </c>
      <c r="T46" s="11">
        <v>11968</v>
      </c>
      <c r="U46" s="11">
        <v>12672</v>
      </c>
      <c r="V46" s="11">
        <v>13376</v>
      </c>
      <c r="W46" s="11">
        <v>14080</v>
      </c>
      <c r="X46" s="11">
        <v>14784</v>
      </c>
      <c r="Y46" s="11">
        <v>15488</v>
      </c>
      <c r="Z46" s="11">
        <v>16192</v>
      </c>
      <c r="AA46" s="11">
        <v>16896</v>
      </c>
      <c r="AB46" s="11">
        <v>17600</v>
      </c>
      <c r="AC46" s="11">
        <v>18304</v>
      </c>
      <c r="AD46" s="11">
        <v>19008</v>
      </c>
      <c r="AE46" s="11">
        <v>19712</v>
      </c>
      <c r="AF46" s="11">
        <v>20416</v>
      </c>
      <c r="AG46" s="11">
        <v>21120</v>
      </c>
      <c r="AH46" s="11">
        <v>21824</v>
      </c>
      <c r="AI46" s="6">
        <v>22513.5</v>
      </c>
      <c r="AJ46" s="1"/>
      <c r="AK46" s="1"/>
      <c r="AL46" s="1"/>
      <c r="AM46" s="1"/>
    </row>
    <row r="47" spans="1:39" x14ac:dyDescent="0.45">
      <c r="A47" t="s">
        <v>19</v>
      </c>
      <c r="C47" s="1">
        <f t="shared" si="1"/>
        <v>910</v>
      </c>
      <c r="D47" s="5">
        <v>354</v>
      </c>
      <c r="E47" s="5">
        <v>708</v>
      </c>
      <c r="F47" s="6">
        <v>1062</v>
      </c>
      <c r="G47" s="6">
        <v>1416</v>
      </c>
      <c r="H47" s="11">
        <v>1770</v>
      </c>
      <c r="I47" s="11">
        <v>2124</v>
      </c>
      <c r="J47" s="11">
        <v>2478</v>
      </c>
      <c r="K47" s="11">
        <v>2832</v>
      </c>
      <c r="L47" s="11">
        <v>3186</v>
      </c>
      <c r="M47" s="11">
        <v>3540</v>
      </c>
      <c r="N47" s="11">
        <v>3894</v>
      </c>
      <c r="O47" s="11">
        <v>4248</v>
      </c>
      <c r="P47" s="11">
        <v>4602</v>
      </c>
      <c r="Q47" s="11">
        <v>4956</v>
      </c>
      <c r="R47" s="11">
        <v>5310</v>
      </c>
      <c r="S47" s="11">
        <v>5664</v>
      </c>
      <c r="T47" s="11">
        <v>6018</v>
      </c>
      <c r="U47" s="11">
        <v>6372</v>
      </c>
      <c r="V47" s="11">
        <v>6726</v>
      </c>
      <c r="W47" s="11">
        <v>7080</v>
      </c>
      <c r="X47" s="11">
        <v>7434</v>
      </c>
      <c r="Y47" s="11">
        <v>7788</v>
      </c>
      <c r="Z47" s="11">
        <v>8142</v>
      </c>
      <c r="AA47" s="11">
        <v>8496</v>
      </c>
      <c r="AB47" s="11">
        <v>8850</v>
      </c>
      <c r="AC47" s="11">
        <v>9204</v>
      </c>
      <c r="AD47" s="11">
        <v>9558</v>
      </c>
      <c r="AE47" s="11">
        <v>9912</v>
      </c>
      <c r="AF47" s="11">
        <v>10266</v>
      </c>
      <c r="AG47" s="11">
        <v>10620</v>
      </c>
      <c r="AH47" s="11">
        <v>10974</v>
      </c>
      <c r="AI47" s="11">
        <v>11328</v>
      </c>
      <c r="AJ47" s="11">
        <v>11682</v>
      </c>
      <c r="AK47" s="11">
        <v>12036</v>
      </c>
      <c r="AL47" s="6">
        <v>12388.5</v>
      </c>
      <c r="AM47" s="1"/>
    </row>
    <row r="48" spans="1:39" x14ac:dyDescent="0.45">
      <c r="A48" t="s">
        <v>20</v>
      </c>
      <c r="C48" s="1">
        <f t="shared" si="1"/>
        <v>1559.8</v>
      </c>
      <c r="D48" s="5">
        <v>354</v>
      </c>
      <c r="E48" s="5">
        <v>708</v>
      </c>
      <c r="F48" s="5">
        <v>1062</v>
      </c>
      <c r="G48" s="5">
        <v>1416</v>
      </c>
      <c r="H48" s="11">
        <v>1770</v>
      </c>
      <c r="I48" s="11">
        <v>2124</v>
      </c>
      <c r="J48" s="11">
        <v>2478</v>
      </c>
      <c r="K48" s="11">
        <v>2832</v>
      </c>
      <c r="L48" s="11">
        <v>3186</v>
      </c>
      <c r="M48" s="11">
        <v>3540</v>
      </c>
      <c r="N48" s="11">
        <v>3894</v>
      </c>
      <c r="O48" s="11">
        <v>4248</v>
      </c>
      <c r="P48" s="11">
        <v>4602</v>
      </c>
      <c r="Q48" s="11">
        <v>4956</v>
      </c>
      <c r="R48" s="11">
        <v>5310</v>
      </c>
      <c r="S48" s="11">
        <v>5664</v>
      </c>
      <c r="T48" s="11">
        <v>6018</v>
      </c>
      <c r="U48" s="11">
        <v>6372</v>
      </c>
      <c r="V48" s="11">
        <v>6726</v>
      </c>
      <c r="W48" s="11">
        <v>7080</v>
      </c>
      <c r="X48" s="11">
        <v>7434</v>
      </c>
      <c r="Y48" s="11">
        <v>7788</v>
      </c>
      <c r="Z48" s="11">
        <v>8142</v>
      </c>
      <c r="AA48" s="11">
        <v>8496</v>
      </c>
      <c r="AB48" s="11">
        <v>8850</v>
      </c>
      <c r="AC48" s="11">
        <v>9204</v>
      </c>
      <c r="AD48" s="11">
        <v>9558</v>
      </c>
      <c r="AE48" s="11">
        <v>9912</v>
      </c>
      <c r="AF48" s="11">
        <v>10266</v>
      </c>
      <c r="AG48" s="11">
        <v>10620</v>
      </c>
      <c r="AH48" s="11">
        <v>10974</v>
      </c>
      <c r="AI48" s="11">
        <v>11328</v>
      </c>
      <c r="AJ48" s="11">
        <v>11682</v>
      </c>
      <c r="AK48" s="11">
        <v>12036</v>
      </c>
      <c r="AL48" s="6">
        <v>12388.5</v>
      </c>
      <c r="AM48" s="1"/>
    </row>
    <row r="49" spans="1:39" x14ac:dyDescent="0.45">
      <c r="A49" t="s">
        <v>21</v>
      </c>
      <c r="C49" s="1">
        <f t="shared" si="1"/>
        <v>3418.8</v>
      </c>
      <c r="D49" s="5">
        <v>467</v>
      </c>
      <c r="E49" s="5">
        <v>934</v>
      </c>
      <c r="F49" s="5">
        <v>1401</v>
      </c>
      <c r="G49" s="5">
        <v>1868</v>
      </c>
      <c r="H49" s="10">
        <v>2335</v>
      </c>
      <c r="I49" s="10">
        <v>2802</v>
      </c>
      <c r="J49" s="10">
        <v>3269</v>
      </c>
      <c r="K49" s="11">
        <v>3736</v>
      </c>
      <c r="L49" s="11">
        <v>4203</v>
      </c>
      <c r="M49" s="11">
        <v>4670</v>
      </c>
      <c r="N49" s="11">
        <v>5137</v>
      </c>
      <c r="O49" s="11">
        <v>5604</v>
      </c>
      <c r="P49" s="11">
        <v>6071</v>
      </c>
      <c r="Q49" s="11">
        <v>6538</v>
      </c>
      <c r="R49" s="11">
        <v>7005</v>
      </c>
      <c r="S49" s="11">
        <v>7472</v>
      </c>
      <c r="T49" s="11">
        <v>7939</v>
      </c>
      <c r="U49" s="11">
        <v>8406</v>
      </c>
      <c r="V49" s="11">
        <v>8873</v>
      </c>
      <c r="W49" s="11">
        <v>9340</v>
      </c>
      <c r="X49" s="11">
        <v>9807</v>
      </c>
      <c r="Y49" s="11">
        <v>10274</v>
      </c>
      <c r="Z49" s="11">
        <v>10741</v>
      </c>
      <c r="AA49" s="11">
        <v>11208</v>
      </c>
      <c r="AB49" s="11">
        <v>11675</v>
      </c>
      <c r="AC49" s="11">
        <v>12142</v>
      </c>
      <c r="AD49" s="11">
        <v>12609</v>
      </c>
      <c r="AE49" s="11">
        <v>13076</v>
      </c>
      <c r="AF49" s="11">
        <v>13543</v>
      </c>
      <c r="AG49" s="11">
        <v>14010</v>
      </c>
      <c r="AH49" s="11">
        <v>14477</v>
      </c>
      <c r="AI49" s="11">
        <v>14944</v>
      </c>
      <c r="AJ49" s="11">
        <v>15411</v>
      </c>
      <c r="AK49" s="11">
        <v>15878</v>
      </c>
      <c r="AL49" s="11">
        <v>16345</v>
      </c>
      <c r="AM49" s="6">
        <v>16803.900000000001</v>
      </c>
    </row>
    <row r="50" spans="1:39" x14ac:dyDescent="0.45">
      <c r="A50" t="s">
        <v>22</v>
      </c>
      <c r="C50" s="1">
        <f t="shared" si="1"/>
        <v>8403.6</v>
      </c>
      <c r="D50" s="5">
        <v>579</v>
      </c>
      <c r="E50" s="5">
        <v>1158</v>
      </c>
      <c r="F50" s="5">
        <v>1737</v>
      </c>
      <c r="G50" s="5">
        <v>2316</v>
      </c>
      <c r="H50" s="10">
        <v>2895</v>
      </c>
      <c r="I50" s="10">
        <v>3474</v>
      </c>
      <c r="J50" s="10">
        <v>4053</v>
      </c>
      <c r="K50" s="10">
        <v>4632</v>
      </c>
      <c r="L50" s="10">
        <v>5211</v>
      </c>
      <c r="M50" s="10">
        <v>5790</v>
      </c>
      <c r="N50" s="10">
        <v>6369</v>
      </c>
      <c r="O50" s="10">
        <v>6948</v>
      </c>
      <c r="P50" s="10">
        <v>7527</v>
      </c>
      <c r="Q50" s="10">
        <v>8106</v>
      </c>
      <c r="R50" s="11">
        <v>8685</v>
      </c>
      <c r="S50" s="11">
        <v>9264</v>
      </c>
      <c r="T50" s="11">
        <v>9843</v>
      </c>
      <c r="U50" s="11">
        <v>10422</v>
      </c>
      <c r="V50" s="11">
        <v>11001</v>
      </c>
      <c r="W50" s="11">
        <v>11580</v>
      </c>
      <c r="X50" s="11">
        <v>12159</v>
      </c>
      <c r="Y50" s="11">
        <v>12738</v>
      </c>
      <c r="Z50" s="11">
        <v>13317</v>
      </c>
      <c r="AA50" s="11">
        <v>13896</v>
      </c>
      <c r="AB50" s="11">
        <v>14475</v>
      </c>
      <c r="AC50" s="11">
        <v>15054</v>
      </c>
      <c r="AD50" s="11">
        <v>15633</v>
      </c>
      <c r="AE50" s="11">
        <v>16212</v>
      </c>
      <c r="AF50" s="11">
        <v>16791</v>
      </c>
      <c r="AG50" s="11">
        <v>17370</v>
      </c>
      <c r="AH50" s="11">
        <v>17949</v>
      </c>
      <c r="AI50" s="11">
        <v>18528</v>
      </c>
      <c r="AJ50" s="11">
        <v>19107</v>
      </c>
      <c r="AK50" s="11">
        <v>19686</v>
      </c>
      <c r="AL50" s="11">
        <v>20265</v>
      </c>
      <c r="AM50" s="6">
        <v>20838.599999999999</v>
      </c>
    </row>
    <row r="51" spans="1:39" x14ac:dyDescent="0.45"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</sheetData>
  <conditionalFormatting sqref="C25">
    <cfRule type="cellIs" dxfId="0" priority="1" operator="equal">
      <formula>80931.38</formula>
    </cfRule>
  </conditionalFormatting>
  <pageMargins left="0.7" right="0.7" top="0.75" bottom="0.75" header="0.3" footer="0.3"/>
  <pageSetup orientation="portrait" r:id="rId1"/>
  <ignoredErrors>
    <ignoredError sqref="H25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0B171-3290-4952-A674-F6FC7BBCEAE8}">
  <dimension ref="A1:AK33"/>
  <sheetViews>
    <sheetView zoomScale="90" zoomScaleNormal="90" workbookViewId="0">
      <selection activeCell="Z8" sqref="Z8"/>
    </sheetView>
  </sheetViews>
  <sheetFormatPr defaultRowHeight="14.25" x14ac:dyDescent="0.45"/>
  <cols>
    <col min="4" max="4" width="12.1328125" customWidth="1"/>
    <col min="5" max="5" width="10.86328125" customWidth="1"/>
    <col min="6" max="6" width="11.265625" style="3" customWidth="1"/>
    <col min="7" max="8" width="11.59765625" style="3" customWidth="1"/>
    <col min="9" max="9" width="13.1328125" style="3" customWidth="1"/>
    <col min="10" max="10" width="12.73046875" style="3" customWidth="1"/>
    <col min="11" max="11" width="12" style="3" bestFit="1" customWidth="1"/>
    <col min="12" max="12" width="12.73046875" style="3" customWidth="1"/>
    <col min="13" max="13" width="11.73046875" customWidth="1"/>
    <col min="14" max="14" width="12.59765625" customWidth="1"/>
    <col min="15" max="15" width="12.73046875" customWidth="1"/>
    <col min="16" max="16" width="12.1328125" customWidth="1"/>
    <col min="17" max="17" width="12.59765625" customWidth="1"/>
    <col min="18" max="18" width="12.73046875" customWidth="1"/>
    <col min="19" max="20" width="12.59765625" customWidth="1"/>
    <col min="21" max="21" width="12.86328125" customWidth="1"/>
    <col min="22" max="22" width="13.59765625" customWidth="1"/>
    <col min="23" max="23" width="13.1328125" customWidth="1"/>
    <col min="24" max="24" width="9.1328125" customWidth="1"/>
  </cols>
  <sheetData>
    <row r="1" spans="1:37" x14ac:dyDescent="0.45">
      <c r="A1" s="28" t="s">
        <v>85</v>
      </c>
      <c r="B1" s="28"/>
      <c r="F1" s="2">
        <v>0.25</v>
      </c>
      <c r="G1" s="2">
        <v>0.5</v>
      </c>
      <c r="H1" s="2">
        <v>0.75</v>
      </c>
      <c r="I1" s="3" t="s">
        <v>23</v>
      </c>
      <c r="J1" s="3" t="s">
        <v>24</v>
      </c>
      <c r="K1" s="2"/>
      <c r="L1" s="3" t="s">
        <v>25</v>
      </c>
      <c r="N1" s="28" t="s">
        <v>84</v>
      </c>
      <c r="O1" s="28"/>
      <c r="S1" s="2">
        <v>0.25</v>
      </c>
      <c r="T1" s="2">
        <v>0.5</v>
      </c>
      <c r="U1" s="2">
        <v>0.75</v>
      </c>
      <c r="V1" s="3" t="s">
        <v>23</v>
      </c>
      <c r="W1" s="3" t="s">
        <v>24</v>
      </c>
      <c r="X1" s="12"/>
      <c r="Y1" s="3" t="s">
        <v>25</v>
      </c>
    </row>
    <row r="2" spans="1:37" x14ac:dyDescent="0.45">
      <c r="A2" s="20" t="s">
        <v>27</v>
      </c>
      <c r="F2" s="5">
        <v>224</v>
      </c>
      <c r="G2" s="5">
        <v>448</v>
      </c>
      <c r="H2" s="5">
        <v>672</v>
      </c>
      <c r="I2" s="5">
        <v>892.5</v>
      </c>
      <c r="J2" s="4">
        <v>1470</v>
      </c>
      <c r="K2" s="12">
        <f>J2/I2</f>
        <v>1.6470588235294117</v>
      </c>
      <c r="L2" s="3">
        <v>9</v>
      </c>
      <c r="N2" s="20" t="s">
        <v>27</v>
      </c>
      <c r="S2" s="5">
        <v>224</v>
      </c>
      <c r="T2" s="5">
        <v>448</v>
      </c>
      <c r="U2" s="5">
        <v>672</v>
      </c>
      <c r="V2" s="5">
        <v>892.5</v>
      </c>
      <c r="W2" s="4">
        <v>1443.75</v>
      </c>
      <c r="X2" s="12">
        <f>W2/V2</f>
        <v>1.6176470588235294</v>
      </c>
      <c r="Y2" s="3">
        <v>9</v>
      </c>
      <c r="AB2" t="s">
        <v>73</v>
      </c>
      <c r="AE2" s="5">
        <v>38.25</v>
      </c>
      <c r="AF2" s="5">
        <v>76.5</v>
      </c>
      <c r="AG2" s="5">
        <v>114.75</v>
      </c>
      <c r="AH2" s="5">
        <v>153</v>
      </c>
      <c r="AI2" s="4">
        <v>180</v>
      </c>
      <c r="AJ2" s="12">
        <f t="shared" ref="AJ2:AJ27" si="0">AI2/AH2</f>
        <v>1.1764705882352942</v>
      </c>
      <c r="AK2" s="3">
        <v>6</v>
      </c>
    </row>
    <row r="3" spans="1:37" x14ac:dyDescent="0.45">
      <c r="A3" s="20" t="s">
        <v>56</v>
      </c>
      <c r="F3" s="5">
        <v>224</v>
      </c>
      <c r="G3" s="5">
        <v>448</v>
      </c>
      <c r="H3" s="5">
        <v>672</v>
      </c>
      <c r="I3" s="5">
        <v>892.5</v>
      </c>
      <c r="J3" s="4">
        <v>1470</v>
      </c>
      <c r="K3" s="12">
        <f t="shared" ref="K3:K16" si="1">J3/I3</f>
        <v>1.6470588235294117</v>
      </c>
      <c r="L3" s="3">
        <v>9</v>
      </c>
      <c r="N3" s="20" t="s">
        <v>39</v>
      </c>
      <c r="S3" s="5">
        <v>224</v>
      </c>
      <c r="T3" s="5">
        <v>448</v>
      </c>
      <c r="U3" s="5">
        <v>672</v>
      </c>
      <c r="V3" s="5">
        <v>892.5</v>
      </c>
      <c r="W3" s="4">
        <v>1443.75</v>
      </c>
      <c r="X3" s="12">
        <f t="shared" ref="X3:X16" si="2">W3/V3</f>
        <v>1.6176470588235294</v>
      </c>
      <c r="Y3" s="3">
        <v>9</v>
      </c>
      <c r="AB3" t="s">
        <v>72</v>
      </c>
      <c r="AE3" s="6">
        <v>38.25</v>
      </c>
      <c r="AF3" s="6">
        <v>76.5</v>
      </c>
      <c r="AG3" s="6">
        <v>114.75</v>
      </c>
      <c r="AH3" s="6">
        <v>153</v>
      </c>
      <c r="AI3" s="4">
        <v>30</v>
      </c>
      <c r="AJ3" s="12">
        <f t="shared" si="0"/>
        <v>0.19607843137254902</v>
      </c>
      <c r="AK3" s="3">
        <v>1</v>
      </c>
    </row>
    <row r="4" spans="1:37" x14ac:dyDescent="0.45">
      <c r="A4" s="20" t="s">
        <v>28</v>
      </c>
      <c r="F4" s="5">
        <v>224</v>
      </c>
      <c r="G4" s="5">
        <v>448</v>
      </c>
      <c r="H4" s="5">
        <v>672</v>
      </c>
      <c r="I4" s="5">
        <v>892.5</v>
      </c>
      <c r="J4" s="4">
        <v>1548.75</v>
      </c>
      <c r="K4" s="12">
        <f t="shared" si="1"/>
        <v>1.7352941176470589</v>
      </c>
      <c r="L4" s="3">
        <v>9</v>
      </c>
      <c r="N4" s="20" t="s">
        <v>28</v>
      </c>
      <c r="S4" s="5">
        <v>224</v>
      </c>
      <c r="T4" s="5">
        <v>448</v>
      </c>
      <c r="U4" s="5">
        <v>672</v>
      </c>
      <c r="V4" s="5">
        <v>892.5</v>
      </c>
      <c r="W4" s="4">
        <v>1522.5</v>
      </c>
      <c r="X4" s="12">
        <f t="shared" si="2"/>
        <v>1.7058823529411764</v>
      </c>
      <c r="Y4" s="3">
        <v>9</v>
      </c>
      <c r="AB4" t="s">
        <v>71</v>
      </c>
      <c r="AE4" s="5">
        <v>38.25</v>
      </c>
      <c r="AF4" s="5">
        <v>76.5</v>
      </c>
      <c r="AG4" s="6">
        <v>114.75</v>
      </c>
      <c r="AH4" s="6">
        <v>153</v>
      </c>
      <c r="AI4" s="4">
        <v>85.5</v>
      </c>
      <c r="AJ4" s="12">
        <f t="shared" si="0"/>
        <v>0.55882352941176472</v>
      </c>
      <c r="AK4" s="3">
        <v>3</v>
      </c>
    </row>
    <row r="5" spans="1:37" x14ac:dyDescent="0.45">
      <c r="A5" s="20" t="s">
        <v>52</v>
      </c>
      <c r="F5" s="5">
        <v>211</v>
      </c>
      <c r="G5" s="5">
        <v>422</v>
      </c>
      <c r="H5" s="5">
        <v>633</v>
      </c>
      <c r="I5" s="5">
        <v>841.5</v>
      </c>
      <c r="J5" s="4">
        <v>1831.5</v>
      </c>
      <c r="K5" s="12">
        <f t="shared" si="1"/>
        <v>2.1764705882352939</v>
      </c>
      <c r="L5" s="3">
        <v>12</v>
      </c>
      <c r="N5" s="20" t="s">
        <v>29</v>
      </c>
      <c r="S5" s="5">
        <v>198</v>
      </c>
      <c r="T5" s="5">
        <v>396</v>
      </c>
      <c r="U5" s="5">
        <v>594</v>
      </c>
      <c r="V5" s="5">
        <v>790.5</v>
      </c>
      <c r="W5" s="4">
        <v>1720.5</v>
      </c>
      <c r="X5" s="12">
        <f t="shared" si="2"/>
        <v>2.1764705882352939</v>
      </c>
      <c r="Y5" s="3">
        <v>12</v>
      </c>
      <c r="AB5" t="s">
        <v>42</v>
      </c>
      <c r="AE5" s="6">
        <v>38.25</v>
      </c>
      <c r="AF5" s="6">
        <v>76.5</v>
      </c>
      <c r="AG5" s="6">
        <v>114.75</v>
      </c>
      <c r="AH5" s="6">
        <v>153</v>
      </c>
      <c r="AI5" s="4">
        <v>25.5</v>
      </c>
      <c r="AJ5" s="12">
        <f t="shared" si="0"/>
        <v>0.16666666666666666</v>
      </c>
      <c r="AK5" s="3">
        <v>0</v>
      </c>
    </row>
    <row r="6" spans="1:37" x14ac:dyDescent="0.45">
      <c r="A6" s="20" t="s">
        <v>30</v>
      </c>
      <c r="F6" s="5">
        <v>134</v>
      </c>
      <c r="G6" s="5">
        <v>268</v>
      </c>
      <c r="H6" s="5">
        <v>402</v>
      </c>
      <c r="I6" s="6">
        <v>535.5</v>
      </c>
      <c r="J6" s="4">
        <v>404.25</v>
      </c>
      <c r="K6" s="12">
        <f t="shared" si="1"/>
        <v>0.75490196078431371</v>
      </c>
      <c r="L6" s="3">
        <v>4</v>
      </c>
      <c r="N6" s="20" t="s">
        <v>30</v>
      </c>
      <c r="S6" s="5">
        <v>133.75</v>
      </c>
      <c r="T6" s="5">
        <v>267.5</v>
      </c>
      <c r="U6" s="5">
        <v>401.25</v>
      </c>
      <c r="V6" s="5">
        <v>535.5</v>
      </c>
      <c r="W6" s="4">
        <v>525</v>
      </c>
      <c r="X6" s="12">
        <f t="shared" si="2"/>
        <v>0.98039215686274506</v>
      </c>
      <c r="Y6" s="3">
        <v>5</v>
      </c>
      <c r="AB6" t="s">
        <v>43</v>
      </c>
      <c r="AE6" s="5">
        <v>38.25</v>
      </c>
      <c r="AF6" s="5">
        <v>76.5</v>
      </c>
      <c r="AG6" s="5">
        <v>114.75</v>
      </c>
      <c r="AH6" s="6">
        <v>153</v>
      </c>
      <c r="AI6" s="4">
        <v>120</v>
      </c>
      <c r="AJ6" s="12">
        <f t="shared" si="0"/>
        <v>0.78431372549019607</v>
      </c>
      <c r="AK6" s="3">
        <v>4</v>
      </c>
    </row>
    <row r="7" spans="1:37" x14ac:dyDescent="0.45">
      <c r="A7" s="20" t="s">
        <v>31</v>
      </c>
      <c r="F7" s="5">
        <v>224</v>
      </c>
      <c r="G7" s="5">
        <v>448</v>
      </c>
      <c r="H7" s="5">
        <v>672</v>
      </c>
      <c r="I7" s="5">
        <v>892.5</v>
      </c>
      <c r="J7" s="4">
        <v>1470</v>
      </c>
      <c r="K7" s="12">
        <f t="shared" si="1"/>
        <v>1.6470588235294117</v>
      </c>
      <c r="L7" s="3">
        <v>9</v>
      </c>
      <c r="N7" s="20" t="s">
        <v>31</v>
      </c>
      <c r="S7" s="5">
        <v>224</v>
      </c>
      <c r="T7" s="5">
        <v>448</v>
      </c>
      <c r="U7" s="5">
        <v>672</v>
      </c>
      <c r="V7" s="5">
        <v>892.5</v>
      </c>
      <c r="W7" s="4">
        <v>1496.25</v>
      </c>
      <c r="X7" s="12">
        <f t="shared" si="2"/>
        <v>1.6764705882352942</v>
      </c>
      <c r="Y7" s="3">
        <v>9</v>
      </c>
      <c r="AB7" t="s">
        <v>44</v>
      </c>
      <c r="AE7" s="6">
        <v>38.25</v>
      </c>
      <c r="AF7" s="6">
        <v>76.5</v>
      </c>
      <c r="AG7" s="6">
        <v>114.75</v>
      </c>
      <c r="AH7" s="6">
        <v>153</v>
      </c>
      <c r="AI7" s="4">
        <v>0</v>
      </c>
      <c r="AJ7" s="12">
        <f t="shared" si="0"/>
        <v>0</v>
      </c>
      <c r="AK7" s="3">
        <v>0</v>
      </c>
    </row>
    <row r="8" spans="1:37" x14ac:dyDescent="0.45">
      <c r="A8" s="20" t="s">
        <v>53</v>
      </c>
      <c r="F8" s="5">
        <v>224</v>
      </c>
      <c r="G8" s="5">
        <v>448</v>
      </c>
      <c r="H8" s="5">
        <v>672</v>
      </c>
      <c r="I8" s="5">
        <v>892.5</v>
      </c>
      <c r="J8" s="4">
        <v>971.25</v>
      </c>
      <c r="K8" s="12">
        <f t="shared" si="1"/>
        <v>1.088235294117647</v>
      </c>
      <c r="L8" s="3">
        <v>6</v>
      </c>
      <c r="N8" s="20" t="s">
        <v>32</v>
      </c>
      <c r="S8" s="5">
        <v>224</v>
      </c>
      <c r="T8" s="5">
        <v>448</v>
      </c>
      <c r="U8" s="5">
        <v>672</v>
      </c>
      <c r="V8" s="6">
        <v>892.5</v>
      </c>
      <c r="W8" s="4">
        <v>796.25</v>
      </c>
      <c r="X8" s="12">
        <f t="shared" si="2"/>
        <v>0.89215686274509809</v>
      </c>
      <c r="Y8" s="3">
        <v>5</v>
      </c>
      <c r="AB8" t="s">
        <v>45</v>
      </c>
      <c r="AE8" s="5">
        <v>38.25</v>
      </c>
      <c r="AF8" s="6">
        <v>76.5</v>
      </c>
      <c r="AG8" s="6">
        <v>114.75</v>
      </c>
      <c r="AH8" s="6">
        <v>153</v>
      </c>
      <c r="AI8" s="4">
        <v>60</v>
      </c>
      <c r="AJ8" s="12">
        <f t="shared" si="0"/>
        <v>0.39215686274509803</v>
      </c>
      <c r="AK8" s="3">
        <v>2</v>
      </c>
    </row>
    <row r="9" spans="1:37" x14ac:dyDescent="0.45">
      <c r="A9" s="20" t="s">
        <v>33</v>
      </c>
      <c r="F9" s="5">
        <v>211</v>
      </c>
      <c r="G9" s="5">
        <v>422</v>
      </c>
      <c r="H9" s="5">
        <v>633</v>
      </c>
      <c r="I9" s="5">
        <v>841.5</v>
      </c>
      <c r="J9" s="4">
        <v>1386</v>
      </c>
      <c r="K9" s="12">
        <f t="shared" si="1"/>
        <v>1.6470588235294117</v>
      </c>
      <c r="L9" s="3">
        <v>9</v>
      </c>
      <c r="N9" s="20" t="s">
        <v>33</v>
      </c>
      <c r="S9" s="5">
        <v>210.5</v>
      </c>
      <c r="T9" s="5">
        <v>421</v>
      </c>
      <c r="U9" s="5">
        <v>631.5</v>
      </c>
      <c r="V9" s="6">
        <v>841.5</v>
      </c>
      <c r="W9" s="4">
        <v>750.75</v>
      </c>
      <c r="X9" s="12">
        <f t="shared" si="2"/>
        <v>0.89215686274509809</v>
      </c>
      <c r="Y9" s="3">
        <v>5</v>
      </c>
      <c r="AB9" t="s">
        <v>46</v>
      </c>
      <c r="AE9" s="6">
        <v>38.25</v>
      </c>
      <c r="AF9" s="6">
        <v>76.5</v>
      </c>
      <c r="AG9" s="6">
        <v>114.75</v>
      </c>
      <c r="AH9" s="6">
        <v>153</v>
      </c>
      <c r="AI9" s="4">
        <v>30</v>
      </c>
      <c r="AJ9" s="12">
        <f t="shared" si="0"/>
        <v>0.19607843137254902</v>
      </c>
      <c r="AK9" s="3">
        <v>1</v>
      </c>
    </row>
    <row r="10" spans="1:37" x14ac:dyDescent="0.45">
      <c r="A10" s="20" t="s">
        <v>34</v>
      </c>
      <c r="F10" s="5">
        <v>102</v>
      </c>
      <c r="G10" s="5">
        <v>204</v>
      </c>
      <c r="H10" s="5">
        <v>306</v>
      </c>
      <c r="I10" s="5">
        <v>408</v>
      </c>
      <c r="J10" s="4">
        <v>832</v>
      </c>
      <c r="K10" s="12">
        <f t="shared" si="1"/>
        <v>2.0392156862745097</v>
      </c>
      <c r="L10" s="3">
        <v>12</v>
      </c>
      <c r="N10" s="20" t="s">
        <v>34</v>
      </c>
      <c r="S10" s="5">
        <v>102</v>
      </c>
      <c r="T10" s="5">
        <v>204</v>
      </c>
      <c r="U10" s="5">
        <v>306</v>
      </c>
      <c r="V10" s="5">
        <v>408</v>
      </c>
      <c r="W10" s="4">
        <v>876</v>
      </c>
      <c r="X10" s="12">
        <f t="shared" si="2"/>
        <v>2.1470588235294117</v>
      </c>
      <c r="Y10" s="3">
        <v>12</v>
      </c>
      <c r="AB10" t="s">
        <v>47</v>
      </c>
      <c r="AE10" s="5">
        <v>38.25</v>
      </c>
      <c r="AF10" s="5">
        <v>76.5</v>
      </c>
      <c r="AG10" s="6">
        <v>114.75</v>
      </c>
      <c r="AH10" s="6">
        <v>153</v>
      </c>
      <c r="AI10" s="4">
        <v>85.5</v>
      </c>
      <c r="AJ10" s="12">
        <f t="shared" si="0"/>
        <v>0.55882352941176472</v>
      </c>
      <c r="AK10" s="3">
        <v>3</v>
      </c>
    </row>
    <row r="11" spans="1:37" x14ac:dyDescent="0.45">
      <c r="A11" s="20" t="s">
        <v>35</v>
      </c>
      <c r="F11" s="5">
        <v>224</v>
      </c>
      <c r="G11" s="5">
        <v>448</v>
      </c>
      <c r="H11" s="5">
        <v>672</v>
      </c>
      <c r="I11" s="5">
        <v>892.5</v>
      </c>
      <c r="J11" s="4">
        <v>1496.25</v>
      </c>
      <c r="K11" s="12">
        <f t="shared" si="1"/>
        <v>1.6764705882352942</v>
      </c>
      <c r="L11" s="3">
        <v>9</v>
      </c>
      <c r="N11" s="20" t="s">
        <v>35</v>
      </c>
      <c r="S11" s="5">
        <v>224</v>
      </c>
      <c r="T11" s="5">
        <v>448</v>
      </c>
      <c r="U11" s="5">
        <v>672</v>
      </c>
      <c r="V11" s="5">
        <v>892.5</v>
      </c>
      <c r="W11" s="4">
        <v>1496.25</v>
      </c>
      <c r="X11" s="12">
        <f t="shared" si="2"/>
        <v>1.6764705882352942</v>
      </c>
      <c r="Y11" s="3">
        <v>9</v>
      </c>
      <c r="AB11" t="s">
        <v>48</v>
      </c>
      <c r="AE11" s="6">
        <v>38.25</v>
      </c>
      <c r="AF11" s="6">
        <v>76.5</v>
      </c>
      <c r="AG11" s="6">
        <v>114.75</v>
      </c>
      <c r="AH11" s="6">
        <v>153</v>
      </c>
      <c r="AI11" s="4">
        <v>0</v>
      </c>
      <c r="AJ11" s="12">
        <f t="shared" si="0"/>
        <v>0</v>
      </c>
      <c r="AK11" s="3">
        <v>0</v>
      </c>
    </row>
    <row r="12" spans="1:37" x14ac:dyDescent="0.45">
      <c r="A12" s="20" t="s">
        <v>36</v>
      </c>
      <c r="F12" s="5">
        <v>224</v>
      </c>
      <c r="G12" s="5">
        <v>448</v>
      </c>
      <c r="H12" s="5">
        <v>672</v>
      </c>
      <c r="I12" s="5">
        <v>892.5</v>
      </c>
      <c r="J12" s="4">
        <v>1496.25</v>
      </c>
      <c r="K12" s="12">
        <f t="shared" si="1"/>
        <v>1.6764705882352942</v>
      </c>
      <c r="L12" s="3">
        <v>9</v>
      </c>
      <c r="N12" s="20" t="s">
        <v>36</v>
      </c>
      <c r="S12" s="5">
        <v>224</v>
      </c>
      <c r="T12" s="5">
        <v>448</v>
      </c>
      <c r="U12" s="5">
        <v>672</v>
      </c>
      <c r="V12" s="5">
        <v>892.5</v>
      </c>
      <c r="W12" s="4">
        <v>1120</v>
      </c>
      <c r="X12" s="12">
        <f t="shared" si="2"/>
        <v>1.2549019607843137</v>
      </c>
      <c r="Y12" s="3">
        <v>7</v>
      </c>
      <c r="AB12" t="s">
        <v>49</v>
      </c>
      <c r="AE12" s="6">
        <v>38.25</v>
      </c>
      <c r="AF12" s="6">
        <v>76.5</v>
      </c>
      <c r="AG12" s="6">
        <v>114.75</v>
      </c>
      <c r="AH12" s="6">
        <v>153</v>
      </c>
      <c r="AI12" s="4">
        <v>0</v>
      </c>
      <c r="AJ12" s="12">
        <f t="shared" si="0"/>
        <v>0</v>
      </c>
      <c r="AK12" s="3">
        <v>0</v>
      </c>
    </row>
    <row r="13" spans="1:37" x14ac:dyDescent="0.45">
      <c r="A13" s="20" t="s">
        <v>55</v>
      </c>
      <c r="F13" s="5">
        <v>224</v>
      </c>
      <c r="G13" s="5">
        <v>448</v>
      </c>
      <c r="H13" s="5">
        <v>672</v>
      </c>
      <c r="I13" s="5">
        <v>892.5</v>
      </c>
      <c r="J13" s="4">
        <v>1496.25</v>
      </c>
      <c r="K13" s="12">
        <f t="shared" si="1"/>
        <v>1.6764705882352942</v>
      </c>
      <c r="L13" s="3">
        <v>9</v>
      </c>
      <c r="N13" s="20" t="s">
        <v>37</v>
      </c>
      <c r="S13" s="5">
        <v>210.5</v>
      </c>
      <c r="T13" s="5">
        <v>421</v>
      </c>
      <c r="U13" s="5">
        <v>631.5</v>
      </c>
      <c r="V13" s="5">
        <v>841.5</v>
      </c>
      <c r="W13" s="4">
        <v>1756.75</v>
      </c>
      <c r="X13" s="12">
        <f t="shared" si="2"/>
        <v>2.0876411170528817</v>
      </c>
      <c r="Y13" s="3">
        <v>12</v>
      </c>
      <c r="AB13" t="s">
        <v>50</v>
      </c>
      <c r="AE13" s="6">
        <v>38.25</v>
      </c>
      <c r="AF13" s="6">
        <v>76.5</v>
      </c>
      <c r="AG13" s="6">
        <v>114.75</v>
      </c>
      <c r="AH13" s="6">
        <v>153</v>
      </c>
      <c r="AI13" s="4">
        <v>0</v>
      </c>
      <c r="AJ13" s="12">
        <f t="shared" si="0"/>
        <v>0</v>
      </c>
      <c r="AK13" s="3">
        <v>0</v>
      </c>
    </row>
    <row r="14" spans="1:37" x14ac:dyDescent="0.45">
      <c r="A14" s="20" t="s">
        <v>40</v>
      </c>
      <c r="F14" s="5">
        <v>134</v>
      </c>
      <c r="G14" s="5">
        <v>268</v>
      </c>
      <c r="H14" s="5">
        <v>402</v>
      </c>
      <c r="I14" s="5">
        <v>535.5</v>
      </c>
      <c r="J14" s="4">
        <v>913.5</v>
      </c>
      <c r="K14" s="12">
        <f t="shared" si="1"/>
        <v>1.7058823529411764</v>
      </c>
      <c r="L14" s="3">
        <v>9</v>
      </c>
      <c r="N14" s="20" t="s">
        <v>38</v>
      </c>
      <c r="S14" s="5">
        <v>224</v>
      </c>
      <c r="T14" s="5">
        <v>448</v>
      </c>
      <c r="U14" s="5">
        <v>672</v>
      </c>
      <c r="V14" s="5">
        <v>892.5</v>
      </c>
      <c r="W14" s="4">
        <v>1470</v>
      </c>
      <c r="X14" s="12">
        <f t="shared" si="2"/>
        <v>1.6470588235294117</v>
      </c>
      <c r="Y14" s="3">
        <v>9</v>
      </c>
      <c r="AB14" t="s">
        <v>51</v>
      </c>
      <c r="AE14" s="6">
        <v>39</v>
      </c>
      <c r="AF14" s="6">
        <v>78</v>
      </c>
      <c r="AG14" s="6">
        <v>117</v>
      </c>
      <c r="AH14" s="6">
        <v>153</v>
      </c>
      <c r="AI14" s="4">
        <v>0</v>
      </c>
      <c r="AJ14" s="12">
        <f t="shared" si="0"/>
        <v>0</v>
      </c>
      <c r="AK14" s="3">
        <v>0</v>
      </c>
    </row>
    <row r="15" spans="1:37" x14ac:dyDescent="0.45">
      <c r="A15" s="20" t="s">
        <v>41</v>
      </c>
      <c r="F15" s="5">
        <v>211</v>
      </c>
      <c r="G15" s="5">
        <v>422</v>
      </c>
      <c r="H15" s="5">
        <v>633</v>
      </c>
      <c r="I15" s="5">
        <v>841.5</v>
      </c>
      <c r="J15" s="4">
        <v>1410.75</v>
      </c>
      <c r="K15" s="12">
        <f t="shared" si="1"/>
        <v>1.6764705882352942</v>
      </c>
      <c r="L15" s="3">
        <v>9</v>
      </c>
      <c r="N15" s="20" t="s">
        <v>40</v>
      </c>
      <c r="S15" s="5">
        <v>133.75</v>
      </c>
      <c r="T15" s="5">
        <v>267.5</v>
      </c>
      <c r="U15" s="5">
        <v>401.25</v>
      </c>
      <c r="V15" s="5">
        <v>535.5</v>
      </c>
      <c r="W15" s="4">
        <v>1076.25</v>
      </c>
      <c r="X15" s="12">
        <f t="shared" si="2"/>
        <v>2.0098039215686274</v>
      </c>
      <c r="Y15" s="3">
        <v>11</v>
      </c>
      <c r="AB15" t="s">
        <v>54</v>
      </c>
      <c r="AE15" s="6">
        <v>39</v>
      </c>
      <c r="AF15" s="6">
        <v>78</v>
      </c>
      <c r="AG15" s="6">
        <v>117</v>
      </c>
      <c r="AH15" s="6">
        <v>153</v>
      </c>
      <c r="AI15" s="4">
        <v>0</v>
      </c>
      <c r="AJ15" s="12">
        <f t="shared" si="0"/>
        <v>0</v>
      </c>
      <c r="AK15" s="3">
        <v>0</v>
      </c>
    </row>
    <row r="16" spans="1:37" x14ac:dyDescent="0.45">
      <c r="A16" s="20" t="s">
        <v>57</v>
      </c>
      <c r="F16" s="5">
        <v>249</v>
      </c>
      <c r="G16" s="5">
        <v>498</v>
      </c>
      <c r="H16" s="5">
        <v>747</v>
      </c>
      <c r="I16" s="5">
        <v>994.5</v>
      </c>
      <c r="J16" s="4">
        <v>1223.25</v>
      </c>
      <c r="K16" s="12">
        <f t="shared" si="1"/>
        <v>1.2300150829562595</v>
      </c>
      <c r="L16" s="3">
        <v>7</v>
      </c>
      <c r="N16" s="20" t="s">
        <v>41</v>
      </c>
      <c r="S16" s="5">
        <v>210.5</v>
      </c>
      <c r="T16" s="5">
        <v>421</v>
      </c>
      <c r="U16" s="5">
        <v>631.5</v>
      </c>
      <c r="V16" s="5">
        <v>841.5</v>
      </c>
      <c r="W16" s="4">
        <v>1410.75</v>
      </c>
      <c r="X16" s="12">
        <f t="shared" si="2"/>
        <v>1.6764705882352942</v>
      </c>
      <c r="Y16" s="3">
        <v>9</v>
      </c>
      <c r="AB16" t="s">
        <v>58</v>
      </c>
      <c r="AE16" s="6">
        <v>39</v>
      </c>
      <c r="AF16" s="6">
        <v>78</v>
      </c>
      <c r="AG16" s="6">
        <v>117</v>
      </c>
      <c r="AH16" s="6">
        <v>153</v>
      </c>
      <c r="AI16" s="4">
        <v>0</v>
      </c>
      <c r="AJ16" s="12">
        <f t="shared" si="0"/>
        <v>0</v>
      </c>
      <c r="AK16" s="3">
        <v>0</v>
      </c>
    </row>
    <row r="17" spans="1:37" x14ac:dyDescent="0.45">
      <c r="F17" s="5">
        <f>SUM(F2:F16)</f>
        <v>3044</v>
      </c>
      <c r="G17" s="5">
        <f t="shared" ref="G17:J17" si="3">SUM(G2:G16)</f>
        <v>6088</v>
      </c>
      <c r="H17" s="5">
        <f t="shared" si="3"/>
        <v>9132</v>
      </c>
      <c r="I17" s="5">
        <f t="shared" si="3"/>
        <v>12138</v>
      </c>
      <c r="J17" s="16">
        <f t="shared" si="3"/>
        <v>19420</v>
      </c>
      <c r="K17" s="14">
        <f>J17/I17</f>
        <v>1.5999340912835722</v>
      </c>
      <c r="L17" s="17">
        <f t="shared" ref="L17" si="4">SUM(L2:L16)</f>
        <v>131</v>
      </c>
      <c r="S17" s="5">
        <f>SUM(S2:S16)</f>
        <v>2991</v>
      </c>
      <c r="T17" s="5">
        <f>SUM(T2:T16)</f>
        <v>5982</v>
      </c>
      <c r="U17" s="5">
        <f>SUM(U2:U16)</f>
        <v>8973</v>
      </c>
      <c r="V17" s="5">
        <f>SUM(V2:V16)</f>
        <v>11934</v>
      </c>
      <c r="W17" s="16">
        <f>SUM(W2:W16)</f>
        <v>18904.75</v>
      </c>
      <c r="X17" s="14">
        <f>W17/V17</f>
        <v>1.584108429696665</v>
      </c>
      <c r="Y17" s="17">
        <f>SUM(Y2:Y16)</f>
        <v>132</v>
      </c>
      <c r="AB17" t="s">
        <v>59</v>
      </c>
      <c r="AE17" s="6">
        <v>39</v>
      </c>
      <c r="AF17" s="6">
        <v>78</v>
      </c>
      <c r="AG17" s="6">
        <v>117</v>
      </c>
      <c r="AH17" s="6">
        <v>153</v>
      </c>
      <c r="AI17" s="4">
        <v>0</v>
      </c>
      <c r="AJ17" s="12">
        <f t="shared" si="0"/>
        <v>0</v>
      </c>
      <c r="AK17" s="3">
        <v>0</v>
      </c>
    </row>
    <row r="18" spans="1:37" x14ac:dyDescent="0.45">
      <c r="AB18" t="s">
        <v>60</v>
      </c>
      <c r="AE18" s="6">
        <v>39</v>
      </c>
      <c r="AF18" s="6">
        <v>78</v>
      </c>
      <c r="AG18" s="6">
        <v>117</v>
      </c>
      <c r="AH18" s="6">
        <v>153</v>
      </c>
      <c r="AI18" s="4">
        <v>0</v>
      </c>
      <c r="AJ18" s="12">
        <f t="shared" si="0"/>
        <v>0</v>
      </c>
      <c r="AK18" s="3">
        <v>0</v>
      </c>
    </row>
    <row r="19" spans="1:37" x14ac:dyDescent="0.45">
      <c r="AB19" t="s">
        <v>61</v>
      </c>
      <c r="AE19" s="6">
        <v>39</v>
      </c>
      <c r="AF19" s="6">
        <v>78</v>
      </c>
      <c r="AG19" s="6">
        <v>117</v>
      </c>
      <c r="AH19" s="6">
        <v>153</v>
      </c>
      <c r="AI19" s="4">
        <v>0</v>
      </c>
      <c r="AJ19" s="12">
        <f t="shared" si="0"/>
        <v>0</v>
      </c>
      <c r="AK19" s="3">
        <v>0</v>
      </c>
    </row>
    <row r="20" spans="1:37" x14ac:dyDescent="0.45">
      <c r="AB20" t="s">
        <v>62</v>
      </c>
      <c r="AE20" s="6">
        <v>39</v>
      </c>
      <c r="AF20" s="6">
        <v>78</v>
      </c>
      <c r="AG20" s="6">
        <v>117</v>
      </c>
      <c r="AH20" s="6">
        <v>153</v>
      </c>
      <c r="AI20" s="4">
        <v>0</v>
      </c>
      <c r="AJ20" s="12">
        <f t="shared" si="0"/>
        <v>0</v>
      </c>
      <c r="AK20" s="3">
        <v>0</v>
      </c>
    </row>
    <row r="21" spans="1:37" x14ac:dyDescent="0.45">
      <c r="AB21" t="s">
        <v>63</v>
      </c>
      <c r="AE21" s="6">
        <v>39</v>
      </c>
      <c r="AF21" s="6">
        <v>78</v>
      </c>
      <c r="AG21" s="6">
        <v>117</v>
      </c>
      <c r="AH21" s="6">
        <v>153</v>
      </c>
      <c r="AI21" s="4">
        <v>0</v>
      </c>
      <c r="AJ21" s="12">
        <f t="shared" si="0"/>
        <v>0</v>
      </c>
      <c r="AK21" s="3">
        <v>0</v>
      </c>
    </row>
    <row r="22" spans="1:37" x14ac:dyDescent="0.45">
      <c r="E22" s="18" t="s">
        <v>86</v>
      </c>
      <c r="F22" s="18" t="s">
        <v>96</v>
      </c>
      <c r="G22" s="18" t="s">
        <v>87</v>
      </c>
      <c r="H22" s="18" t="s">
        <v>97</v>
      </c>
      <c r="I22" s="18" t="s">
        <v>88</v>
      </c>
      <c r="J22" s="18" t="s">
        <v>98</v>
      </c>
      <c r="K22" s="18" t="s">
        <v>89</v>
      </c>
      <c r="L22" s="18" t="s">
        <v>99</v>
      </c>
      <c r="M22" s="18" t="s">
        <v>90</v>
      </c>
      <c r="N22" s="18" t="s">
        <v>100</v>
      </c>
      <c r="O22" s="18" t="s">
        <v>91</v>
      </c>
      <c r="P22" s="18" t="s">
        <v>101</v>
      </c>
      <c r="Q22" s="18" t="s">
        <v>92</v>
      </c>
      <c r="R22" s="18" t="s">
        <v>102</v>
      </c>
      <c r="S22" s="18" t="s">
        <v>93</v>
      </c>
      <c r="T22" s="18" t="s">
        <v>103</v>
      </c>
      <c r="U22" s="18" t="s">
        <v>94</v>
      </c>
      <c r="V22" s="18" t="s">
        <v>104</v>
      </c>
      <c r="W22" s="18" t="s">
        <v>95</v>
      </c>
      <c r="AB22" t="s">
        <v>64</v>
      </c>
      <c r="AE22" s="6">
        <v>39</v>
      </c>
      <c r="AF22" s="6">
        <v>78</v>
      </c>
      <c r="AG22" s="6">
        <v>117</v>
      </c>
      <c r="AH22" s="6">
        <v>153</v>
      </c>
      <c r="AI22" s="4">
        <v>0</v>
      </c>
      <c r="AJ22" s="12">
        <f t="shared" si="0"/>
        <v>0</v>
      </c>
      <c r="AK22" s="3">
        <v>0</v>
      </c>
    </row>
    <row r="23" spans="1:37" x14ac:dyDescent="0.45">
      <c r="A23" t="s">
        <v>74</v>
      </c>
      <c r="D23" s="1">
        <f>SUM(W3+W4+W7+W8+W11+W12+W14+J2+J3+J7+J8+J11+J12+J13)</f>
        <v>19215</v>
      </c>
      <c r="E23" s="10">
        <v>2322</v>
      </c>
      <c r="F23" s="10">
        <v>4644</v>
      </c>
      <c r="G23" s="5">
        <v>6966</v>
      </c>
      <c r="H23" s="5">
        <v>9288</v>
      </c>
      <c r="I23" s="5">
        <v>11610</v>
      </c>
      <c r="J23" s="5">
        <v>13932</v>
      </c>
      <c r="K23" s="5">
        <v>16254</v>
      </c>
      <c r="L23" s="5">
        <v>18576</v>
      </c>
      <c r="M23" s="6">
        <v>20898</v>
      </c>
      <c r="N23" s="11">
        <v>23220</v>
      </c>
      <c r="O23" s="11">
        <v>25542</v>
      </c>
      <c r="P23" s="11">
        <v>27864</v>
      </c>
      <c r="Q23" s="11">
        <v>30186</v>
      </c>
      <c r="R23" s="11">
        <v>32508</v>
      </c>
      <c r="S23" s="11">
        <v>34830</v>
      </c>
      <c r="T23" s="11">
        <v>37152</v>
      </c>
      <c r="U23" s="11">
        <v>39474</v>
      </c>
      <c r="V23" s="11">
        <v>41796</v>
      </c>
      <c r="W23" s="11">
        <v>44100</v>
      </c>
      <c r="AB23" t="s">
        <v>65</v>
      </c>
      <c r="AE23" s="6">
        <v>39</v>
      </c>
      <c r="AF23" s="6">
        <v>78</v>
      </c>
      <c r="AG23" s="6">
        <v>117</v>
      </c>
      <c r="AH23" s="6">
        <v>153</v>
      </c>
      <c r="AI23" s="4">
        <v>0</v>
      </c>
      <c r="AJ23" s="12">
        <f t="shared" si="0"/>
        <v>0</v>
      </c>
      <c r="AK23" s="3">
        <v>0</v>
      </c>
    </row>
    <row r="24" spans="1:37" x14ac:dyDescent="0.45">
      <c r="A24" t="s">
        <v>75</v>
      </c>
      <c r="D24" s="1">
        <f>SUM(W10+W16+J10+J15)</f>
        <v>4529.5</v>
      </c>
      <c r="E24" s="10">
        <v>295</v>
      </c>
      <c r="F24" s="10">
        <v>590</v>
      </c>
      <c r="G24" s="5">
        <v>885</v>
      </c>
      <c r="H24" s="5">
        <v>1180</v>
      </c>
      <c r="I24" s="5">
        <v>1475</v>
      </c>
      <c r="J24" s="5">
        <v>1770</v>
      </c>
      <c r="K24" s="5">
        <v>2065</v>
      </c>
      <c r="L24" s="5">
        <v>2360</v>
      </c>
      <c r="M24" s="5">
        <v>2655</v>
      </c>
      <c r="N24" s="10">
        <v>2950</v>
      </c>
      <c r="O24" s="10">
        <v>3245</v>
      </c>
      <c r="P24" s="10">
        <v>3540</v>
      </c>
      <c r="Q24" s="10">
        <v>3835</v>
      </c>
      <c r="R24" s="10">
        <v>4130</v>
      </c>
      <c r="S24" s="10">
        <v>4425</v>
      </c>
      <c r="T24" s="11">
        <v>4720</v>
      </c>
      <c r="U24" s="11">
        <v>5015</v>
      </c>
      <c r="V24" s="11">
        <v>5310</v>
      </c>
      <c r="W24" s="11">
        <v>5600</v>
      </c>
      <c r="AB24" t="s">
        <v>66</v>
      </c>
      <c r="AE24" s="6">
        <v>39</v>
      </c>
      <c r="AF24" s="6">
        <v>78</v>
      </c>
      <c r="AG24" s="6">
        <v>117</v>
      </c>
      <c r="AH24" s="6">
        <v>153</v>
      </c>
      <c r="AI24" s="4">
        <v>0</v>
      </c>
      <c r="AJ24" s="12">
        <f t="shared" si="0"/>
        <v>0</v>
      </c>
      <c r="AK24" s="3">
        <v>0</v>
      </c>
    </row>
    <row r="25" spans="1:37" x14ac:dyDescent="0.45">
      <c r="A25" t="s">
        <v>76</v>
      </c>
      <c r="D25" s="1">
        <f>SUM(W2+W5+W9+W13+J2+J5+J9+J16)</f>
        <v>11582.5</v>
      </c>
      <c r="E25" s="10">
        <v>1642</v>
      </c>
      <c r="F25" s="10">
        <v>3284</v>
      </c>
      <c r="G25" s="5">
        <v>4926</v>
      </c>
      <c r="H25" s="5">
        <v>6568</v>
      </c>
      <c r="I25" s="5">
        <v>8210</v>
      </c>
      <c r="J25" s="5">
        <v>9852</v>
      </c>
      <c r="K25" s="5">
        <v>11494</v>
      </c>
      <c r="L25" s="6">
        <v>13136</v>
      </c>
      <c r="M25" s="6">
        <v>14778</v>
      </c>
      <c r="N25" s="11">
        <v>16420</v>
      </c>
      <c r="O25" s="11">
        <v>18062</v>
      </c>
      <c r="P25" s="11">
        <v>19704</v>
      </c>
      <c r="Q25" s="11">
        <v>21346</v>
      </c>
      <c r="R25" s="11">
        <v>22988</v>
      </c>
      <c r="S25" s="11">
        <v>24630</v>
      </c>
      <c r="T25" s="11">
        <v>26272</v>
      </c>
      <c r="U25" s="11">
        <v>27914</v>
      </c>
      <c r="V25" s="11">
        <v>29556</v>
      </c>
      <c r="W25" s="11">
        <v>31185</v>
      </c>
      <c r="AB25" t="s">
        <v>67</v>
      </c>
      <c r="AE25" s="6">
        <v>39</v>
      </c>
      <c r="AF25" s="6">
        <v>78</v>
      </c>
      <c r="AG25" s="6">
        <v>117</v>
      </c>
      <c r="AH25" s="6">
        <v>153</v>
      </c>
      <c r="AI25" s="4">
        <v>0</v>
      </c>
      <c r="AJ25" s="12">
        <f t="shared" si="0"/>
        <v>0</v>
      </c>
      <c r="AK25" s="3">
        <v>0</v>
      </c>
    </row>
    <row r="26" spans="1:37" x14ac:dyDescent="0.45">
      <c r="A26" t="s">
        <v>77</v>
      </c>
      <c r="D26" s="1">
        <f>SUM(W6+W15+J6+J14)</f>
        <v>2919</v>
      </c>
      <c r="E26" s="10">
        <v>2132</v>
      </c>
      <c r="F26" s="11">
        <v>4264</v>
      </c>
      <c r="G26" s="6">
        <v>6396</v>
      </c>
      <c r="H26" s="6">
        <v>8528</v>
      </c>
      <c r="I26" s="6">
        <v>10660</v>
      </c>
      <c r="J26" s="6">
        <v>12792</v>
      </c>
      <c r="K26" s="6">
        <v>14924</v>
      </c>
      <c r="L26" s="6">
        <v>17056</v>
      </c>
      <c r="M26" s="6">
        <v>19188</v>
      </c>
      <c r="N26" s="11">
        <v>21320</v>
      </c>
      <c r="O26" s="11">
        <v>23452</v>
      </c>
      <c r="P26" s="11">
        <v>25584</v>
      </c>
      <c r="Q26" s="11">
        <v>27716</v>
      </c>
      <c r="R26" s="11">
        <v>29848</v>
      </c>
      <c r="S26" s="11">
        <v>31980</v>
      </c>
      <c r="T26" s="11">
        <v>34112</v>
      </c>
      <c r="U26" s="11">
        <v>36244</v>
      </c>
      <c r="V26" s="11">
        <v>38376</v>
      </c>
      <c r="W26" s="11">
        <v>40500</v>
      </c>
      <c r="AB26" t="s">
        <v>68</v>
      </c>
      <c r="AE26" s="6">
        <v>39</v>
      </c>
      <c r="AF26" s="6">
        <v>78</v>
      </c>
      <c r="AG26" s="6">
        <v>117</v>
      </c>
      <c r="AH26" s="6">
        <v>153</v>
      </c>
      <c r="AI26" s="4">
        <v>0</v>
      </c>
      <c r="AJ26" s="12">
        <f t="shared" si="0"/>
        <v>0</v>
      </c>
      <c r="AK26" s="3">
        <v>0</v>
      </c>
    </row>
    <row r="27" spans="1:37" x14ac:dyDescent="0.45">
      <c r="A27" t="s">
        <v>78</v>
      </c>
      <c r="E27" s="1"/>
      <c r="F27" s="1"/>
      <c r="G27" s="4"/>
      <c r="H27" s="4"/>
      <c r="I27" s="4"/>
      <c r="J27" s="4"/>
      <c r="K27" s="4"/>
      <c r="L27" s="4"/>
      <c r="M27" s="4"/>
      <c r="N27" s="1"/>
      <c r="O27" s="1"/>
      <c r="P27" s="1"/>
      <c r="Q27" s="1"/>
      <c r="R27" s="1"/>
      <c r="S27" s="1"/>
      <c r="T27" s="1"/>
      <c r="U27" s="1"/>
      <c r="V27" s="1"/>
      <c r="W27" s="1">
        <v>2250</v>
      </c>
      <c r="AB27" t="s">
        <v>69</v>
      </c>
      <c r="AE27" s="6">
        <v>39</v>
      </c>
      <c r="AF27" s="6">
        <v>78</v>
      </c>
      <c r="AG27" s="6">
        <v>117</v>
      </c>
      <c r="AH27" s="6">
        <v>153</v>
      </c>
      <c r="AI27" s="4">
        <v>0</v>
      </c>
      <c r="AJ27" s="12">
        <f t="shared" si="0"/>
        <v>0</v>
      </c>
      <c r="AK27" s="3">
        <v>0</v>
      </c>
    </row>
    <row r="28" spans="1:37" x14ac:dyDescent="0.45">
      <c r="A28" t="s">
        <v>79</v>
      </c>
      <c r="E28" s="1"/>
      <c r="F28" s="1"/>
      <c r="G28" s="4"/>
      <c r="H28" s="4"/>
      <c r="I28" s="4"/>
      <c r="J28" s="4"/>
      <c r="K28" s="4"/>
      <c r="L28" s="4"/>
      <c r="M28" s="4"/>
      <c r="N28" s="1"/>
      <c r="O28" s="1"/>
      <c r="P28" s="1"/>
      <c r="Q28" s="1"/>
      <c r="R28" s="1"/>
      <c r="S28" s="1"/>
      <c r="T28" s="1"/>
      <c r="U28" s="1"/>
      <c r="V28" s="1"/>
      <c r="W28" s="1">
        <v>2000</v>
      </c>
    </row>
    <row r="29" spans="1:37" x14ac:dyDescent="0.45">
      <c r="A29" t="s">
        <v>80</v>
      </c>
      <c r="E29" s="1"/>
      <c r="F29" s="1"/>
      <c r="G29" s="4"/>
      <c r="H29" s="4"/>
      <c r="I29" s="4"/>
      <c r="J29" s="4"/>
      <c r="K29" s="4"/>
      <c r="L29" s="4"/>
      <c r="M29" s="4"/>
      <c r="N29" s="1"/>
      <c r="O29" s="1"/>
      <c r="P29" s="1"/>
      <c r="Q29" s="1"/>
      <c r="R29" s="1"/>
      <c r="S29" s="1"/>
      <c r="T29" s="1"/>
      <c r="U29" s="1"/>
      <c r="V29" s="1"/>
      <c r="W29" s="1">
        <v>18000</v>
      </c>
    </row>
    <row r="30" spans="1:37" x14ac:dyDescent="0.45">
      <c r="A30" t="s">
        <v>81</v>
      </c>
      <c r="E30" s="1"/>
      <c r="F30" s="1"/>
      <c r="G30" s="4"/>
      <c r="H30" s="4"/>
      <c r="I30" s="4"/>
      <c r="J30" s="4"/>
      <c r="K30" s="4"/>
      <c r="L30" s="4"/>
      <c r="M30" s="4"/>
      <c r="N30" s="1"/>
      <c r="O30" s="1"/>
      <c r="P30" s="1"/>
      <c r="Q30" s="1"/>
      <c r="R30" s="1"/>
      <c r="S30" s="1"/>
      <c r="T30" s="1"/>
      <c r="U30" s="1"/>
      <c r="V30" s="1"/>
      <c r="W30" s="1">
        <v>10800</v>
      </c>
    </row>
    <row r="31" spans="1:37" x14ac:dyDescent="0.45">
      <c r="A31" t="s">
        <v>82</v>
      </c>
      <c r="E31" s="1"/>
      <c r="F31" s="1"/>
      <c r="G31" s="4"/>
      <c r="H31" s="4"/>
      <c r="I31" s="4"/>
      <c r="J31" s="4"/>
      <c r="K31" s="4"/>
      <c r="L31" s="4"/>
      <c r="M31" s="4"/>
      <c r="N31" s="1"/>
      <c r="O31" s="1"/>
      <c r="P31" s="1"/>
      <c r="Q31" s="1"/>
      <c r="R31" s="1"/>
      <c r="S31" s="1"/>
      <c r="T31" s="1"/>
      <c r="U31" s="1"/>
      <c r="V31" s="1"/>
      <c r="W31" s="1">
        <v>12600</v>
      </c>
    </row>
    <row r="32" spans="1:37" x14ac:dyDescent="0.45">
      <c r="A32" t="s">
        <v>83</v>
      </c>
      <c r="E32" s="1"/>
      <c r="F32" s="1"/>
      <c r="G32" s="4"/>
      <c r="H32" s="4"/>
      <c r="I32" s="4"/>
      <c r="J32" s="4"/>
      <c r="K32" s="4"/>
      <c r="L32" s="4"/>
      <c r="M32" s="4"/>
      <c r="N32" s="1"/>
      <c r="O32" s="1"/>
      <c r="P32" s="1"/>
      <c r="Q32" s="1"/>
      <c r="R32" s="1"/>
      <c r="S32" s="1"/>
      <c r="T32" s="1"/>
      <c r="U32" s="1"/>
      <c r="V32" s="1"/>
      <c r="W32" s="1">
        <v>6750</v>
      </c>
    </row>
    <row r="33" spans="1:23" x14ac:dyDescent="0.45">
      <c r="A33" t="s">
        <v>105</v>
      </c>
      <c r="D33" s="1">
        <f t="shared" ref="D33:V33" si="5">SUM(D23:D32)</f>
        <v>38246</v>
      </c>
      <c r="E33" s="10">
        <f t="shared" si="5"/>
        <v>6391</v>
      </c>
      <c r="F33" s="10">
        <f t="shared" si="5"/>
        <v>12782</v>
      </c>
      <c r="G33" s="10">
        <f t="shared" si="5"/>
        <v>19173</v>
      </c>
      <c r="H33" s="10">
        <f t="shared" si="5"/>
        <v>25564</v>
      </c>
      <c r="I33" s="10">
        <f t="shared" si="5"/>
        <v>31955</v>
      </c>
      <c r="J33" s="11">
        <f t="shared" si="5"/>
        <v>38346</v>
      </c>
      <c r="K33" s="11">
        <f t="shared" si="5"/>
        <v>44737</v>
      </c>
      <c r="L33" s="11">
        <f t="shared" si="5"/>
        <v>51128</v>
      </c>
      <c r="M33" s="11">
        <f t="shared" si="5"/>
        <v>57519</v>
      </c>
      <c r="N33" s="11">
        <f t="shared" si="5"/>
        <v>63910</v>
      </c>
      <c r="O33" s="11">
        <f t="shared" si="5"/>
        <v>70301</v>
      </c>
      <c r="P33" s="11">
        <f t="shared" si="5"/>
        <v>76692</v>
      </c>
      <c r="Q33" s="11">
        <f t="shared" si="5"/>
        <v>83083</v>
      </c>
      <c r="R33" s="11">
        <f t="shared" si="5"/>
        <v>89474</v>
      </c>
      <c r="S33" s="11">
        <f t="shared" si="5"/>
        <v>95865</v>
      </c>
      <c r="T33" s="11">
        <f t="shared" si="5"/>
        <v>102256</v>
      </c>
      <c r="U33" s="11">
        <f t="shared" si="5"/>
        <v>108647</v>
      </c>
      <c r="V33" s="11">
        <f t="shared" si="5"/>
        <v>115038</v>
      </c>
      <c r="W33" s="11">
        <f>SUM(W23:W32)</f>
        <v>173785</v>
      </c>
    </row>
  </sheetData>
  <mergeCells count="2">
    <mergeCell ref="N1:O1"/>
    <mergeCell ref="A1:B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e41700-58e3-4a93-b6c2-22ccfd9736cd" xsi:nil="true"/>
    <lcf76f155ced4ddcb4097134ff3c332f xmlns="8e500882-e125-4d30-944e-3379ba0801b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57955C13581549BC91C933E147E2EA" ma:contentTypeVersion="15" ma:contentTypeDescription="Create a new document." ma:contentTypeScope="" ma:versionID="559ad5234568db20602a0924eab4ceff">
  <xsd:schema xmlns:xsd="http://www.w3.org/2001/XMLSchema" xmlns:xs="http://www.w3.org/2001/XMLSchema" xmlns:p="http://schemas.microsoft.com/office/2006/metadata/properties" xmlns:ns2="8e500882-e125-4d30-944e-3379ba0801b9" xmlns:ns3="8ce41700-58e3-4a93-b6c2-22ccfd9736cd" targetNamespace="http://schemas.microsoft.com/office/2006/metadata/properties" ma:root="true" ma:fieldsID="ff96120785285578ab4b920a06abf90a" ns2:_="" ns3:_="">
    <xsd:import namespace="8e500882-e125-4d30-944e-3379ba0801b9"/>
    <xsd:import namespace="8ce41700-58e3-4a93-b6c2-22ccfd9736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500882-e125-4d30-944e-3379ba0801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4cd5330-0b53-43ca-b0b1-004cf138b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41700-58e3-4a93-b6c2-22ccfd9736c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2e7009b9-3807-4106-ad0b-389dbe9fe510}" ma:internalName="TaxCatchAll" ma:showField="CatchAllData" ma:web="8ce41700-58e3-4a93-b6c2-22ccfd9736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C3A81C-018E-4F94-9F9C-2C8A00F40A21}">
  <ds:schemaRefs>
    <ds:schemaRef ds:uri="http://schemas.microsoft.com/office/2006/metadata/properties"/>
    <ds:schemaRef ds:uri="http://schemas.microsoft.com/office/infopath/2007/PartnerControls"/>
    <ds:schemaRef ds:uri="8ce41700-58e3-4a93-b6c2-22ccfd9736cd"/>
    <ds:schemaRef ds:uri="8e500882-e125-4d30-944e-3379ba0801b9"/>
  </ds:schemaRefs>
</ds:datastoreItem>
</file>

<file path=customXml/itemProps2.xml><?xml version="1.0" encoding="utf-8"?>
<ds:datastoreItem xmlns:ds="http://schemas.openxmlformats.org/officeDocument/2006/customXml" ds:itemID="{356554AE-279A-4123-BF7B-2B6EE6479B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E9CF39-EEF5-4B68-8CAB-AB3A2DC686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500882-e125-4d30-944e-3379ba0801b9"/>
    <ds:schemaRef ds:uri="8ce41700-58e3-4a93-b6c2-22ccfd9736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Revenue Summary</vt:lpstr>
      <vt:lpstr>22.23 Concert Series</vt:lpstr>
      <vt:lpstr>22.23 Classes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arich</dc:creator>
  <cp:lastModifiedBy>Iris Wyatt</cp:lastModifiedBy>
  <cp:lastPrinted>2022-11-15T14:26:19Z</cp:lastPrinted>
  <dcterms:created xsi:type="dcterms:W3CDTF">2022-09-13T18:01:59Z</dcterms:created>
  <dcterms:modified xsi:type="dcterms:W3CDTF">2022-11-15T14:33:40Z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0x0101009657955C13581549BC91C933E147E2EA</vt:lpwstr>
  </property>
  <property fmtid="{D5CDD505-2E9C-101B-9397-08002B2CF9AE}" pid="3" name="MediaServiceImageTags">
    <vt:lpwstr/>
  </property>
</Properties>
</file>